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7548" activeTab="0"/>
  </bookViews>
  <sheets>
    <sheet name="Прил №3 гор бюд." sheetId="1" r:id="rId1"/>
    <sheet name="Приложение №4 все источ" sheetId="2" r:id="rId2"/>
  </sheets>
  <definedNames>
    <definedName name="_xlnm._FilterDatabase" localSheetId="1" hidden="1">'Приложение №4 все источ'!$A$6:$I$231</definedName>
    <definedName name="_xlnm.Print_Titles" localSheetId="1">'Приложение №4 все источ'!$4:$5</definedName>
    <definedName name="_xlnm.Print_Area" localSheetId="0">'Прил №3 гор бюд.'!$A$1:$G$156</definedName>
    <definedName name="_xlnm.Print_Area" localSheetId="1">'Приложение №4 все источ'!$A$1:$G$241</definedName>
  </definedNames>
  <calcPr fullCalcOnLoad="1"/>
</workbook>
</file>

<file path=xl/sharedStrings.xml><?xml version="1.0" encoding="utf-8"?>
<sst xmlns="http://schemas.openxmlformats.org/spreadsheetml/2006/main" count="524" uniqueCount="130">
  <si>
    <t>Статус</t>
  </si>
  <si>
    <t>Всего</t>
  </si>
  <si>
    <t>Муниципальная программа</t>
  </si>
  <si>
    <t>Основное мероприятие 1.1</t>
  </si>
  <si>
    <t>Основное мероприятие 1.2</t>
  </si>
  <si>
    <t>Основное мероприятие 2.1</t>
  </si>
  <si>
    <t>Основное мероприятие 2.2</t>
  </si>
  <si>
    <t>Основное мероприятие 3.2</t>
  </si>
  <si>
    <t>Социальная помощь населению</t>
  </si>
  <si>
    <t>Источники финансирования</t>
  </si>
  <si>
    <t>федеральный бюджет</t>
  </si>
  <si>
    <t>областной бюджет (дорожный фонд)</t>
  </si>
  <si>
    <t>городской бюджет, в том числе:</t>
  </si>
  <si>
    <t>- дорожный фонд</t>
  </si>
  <si>
    <t>внебюджетные источники</t>
  </si>
  <si>
    <t>областной бюджет</t>
  </si>
  <si>
    <t>городской бюджет</t>
  </si>
  <si>
    <t>Ресурсное обеспечение и прогнозная (справочная) оценка расходов на реализацию мероприятий муниципальной программы за счет всех источников финансирования</t>
  </si>
  <si>
    <t xml:space="preserve">Ремонтно-эксплуатационное обслуживание ливневой канализации </t>
  </si>
  <si>
    <t>Мероприятие 1.1.1</t>
  </si>
  <si>
    <t>Мероприятие 1.1.2</t>
  </si>
  <si>
    <t>Мероприятие 1.2.1</t>
  </si>
  <si>
    <t>Мероприятие 1.2.2</t>
  </si>
  <si>
    <t>Мероприятия, направленные на повышение правового сознания и предупреждение опасного поведения участников дорожного движения </t>
  </si>
  <si>
    <t>Мероприятие 2.1.1</t>
  </si>
  <si>
    <t>Мероприятие 2.1.2</t>
  </si>
  <si>
    <t>Мероприятие 2.1.3</t>
  </si>
  <si>
    <t>Мероприятие 2.2.1</t>
  </si>
  <si>
    <t>Мероприятие 2.2.2</t>
  </si>
  <si>
    <t>Мероприятие 2.2.3</t>
  </si>
  <si>
    <t>Мероприятие 2.2.5</t>
  </si>
  <si>
    <t>Мероприятие 2.2.6</t>
  </si>
  <si>
    <t>Основное мероприятие 3.1</t>
  </si>
  <si>
    <t>Мероприятие 3.1.1</t>
  </si>
  <si>
    <t>Мероприятие 3.2.1</t>
  </si>
  <si>
    <t>Предоставление субсидий на возмещение части затрат в связи с осуществлением перевозок пассажиров муниципальным автомобильным транспортом общего пользования на маршрутах городского сообщения</t>
  </si>
  <si>
    <t>Ответственный исполнитель, соисполнитель, участник</t>
  </si>
  <si>
    <t>Объемы бюджетных ассигнований (тыс. руб.), годы</t>
  </si>
  <si>
    <t>Ремонтно-эксплуатационное обслуживание ливневой канализации</t>
  </si>
  <si>
    <t>Мероприятия, направленные на повышение правового сознания и предупреждение опасного поведения участников дорожного движения</t>
  </si>
  <si>
    <t>Ресурсное обеспечение реализации муниципальной программы за счет средств городского бюджета</t>
  </si>
  <si>
    <t>Мероприятия текущего периода</t>
  </si>
  <si>
    <t>Кредиторская задолженность за предыдущий период</t>
  </si>
  <si>
    <t>Подпрограмма № 1</t>
  </si>
  <si>
    <t>Подпрограмма № 3</t>
  </si>
  <si>
    <t>Подпрограмма № 2</t>
  </si>
  <si>
    <t>Текущее содержание светофорных объектов</t>
  </si>
  <si>
    <t>Ответственный исполнитель (соисполнитель,                      участник 1): управление ЖКХ мэрии города</t>
  </si>
  <si>
    <t>Соисполнитель (участник 1): управление ЖКХ мэрии города</t>
  </si>
  <si>
    <t>Участник 1: управление ЖКХ мэрии города</t>
  </si>
  <si>
    <t>федеральный бюджет, в том числе:</t>
  </si>
  <si>
    <t xml:space="preserve">Мероприятие 2.2.4                     </t>
  </si>
  <si>
    <t xml:space="preserve">Мероприятие 2.2.4                 </t>
  </si>
  <si>
    <t>Наименование муниципальной программы, основного мероприятия, мероприятия</t>
  </si>
  <si>
    <t>Оценка расходов (тыс. рублей), годы</t>
  </si>
  <si>
    <t>Наименование муниципальной программы, подпрограммы, основного мероприятия, мероприятия</t>
  </si>
  <si>
    <t>Всего, в том числе:</t>
  </si>
  <si>
    <t>- кредиторская задолженность за предыдущий период</t>
  </si>
  <si>
    <t>- кредиторская задолженностьза предыдущий период</t>
  </si>
  <si>
    <t>- мероприятия текущего периода</t>
  </si>
  <si>
    <t>Оказание услуг по обслуживанию микропроцессорных пластиковых карт «Социальная карта», «Карта школьника» и программному сопровождению в соответствии с установленным законодательством порядком для обеспечения нужд муниципального образования «Город Биробиджан» Еврейской автономной области</t>
  </si>
  <si>
    <t xml:space="preserve">областной бюджет, в том числе: </t>
  </si>
  <si>
    <t>2022 год</t>
  </si>
  <si>
    <t>2023 год</t>
  </si>
  <si>
    <t>2024 год</t>
  </si>
  <si>
    <t xml:space="preserve">Ремонт и обслуживание ливневой канализации </t>
  </si>
  <si>
    <t>Мероприятие 3.2.2</t>
  </si>
  <si>
    <t>Мероприятие 3.2.3</t>
  </si>
  <si>
    <t>Проведение социально-профилактических мероприятий по безопасности дорожного движения в образовательных учреждениях городского округа</t>
  </si>
  <si>
    <t>Подготовка и участие городской команды во Всероссийском конкурсе юных инспекторов движения «Безопасное колесо»</t>
  </si>
  <si>
    <t>Мероприятие 3.1.2</t>
  </si>
  <si>
    <t>Осуществление регулярных перевозок пассажиров и багажа автомобильным транспортом по регулируемым тарифам муниципального образования «Город Биробиджан» Еврейской автономной области по муниципальным маршрутам регулярных перевозок</t>
  </si>
  <si>
    <t xml:space="preserve">Предоставление субсидий на возмещение части затрат в связи с осуществлением перевозок пассажиров муниципальным автомобильным транспортом общего пользования на маршрутах городского сообщения          </t>
  </si>
  <si>
    <t xml:space="preserve">Создание условий для предоставления транспортных услуг населению и организации транспортного обслуживания населения городского округа </t>
  </si>
  <si>
    <t>Мероприятие 3.2.4</t>
  </si>
  <si>
    <t>Оказание услуг, связанных с предоставлением муниципальной услуги «Предоставление мер социальной поддержки по проезду на автомобильном транспорте общего пользования»</t>
  </si>
  <si>
    <t>Участник 2: управление КС мэрии города</t>
  </si>
  <si>
    <t>Оказание социальной поддержки по проезду на автомобильном транспорте общего пользования по маршрутам регулярных перевозок граждан, проживающих в муниципальном образовании «Город Биробиджан» Еврейской автономной области, мужчин, достигших возраста 60 лет, и женщин, достигших возраста 55 лет, имеющих трудовой стаж не менее 35 лет для мужчин и 30 лет для женщин, не имеющих права на получение мер социальной поддержки по проезду на автомобильном транспорте общего пользования, предусмотренных законодательством Российской Федерации и Еврейской автономной области</t>
  </si>
  <si>
    <t>Оказание социальной поддержки детям, находящимся в трудной жизненной ситуации, и детям из малоимущих семей, обучающимся в общеобразовательных учреждениях городского округа, по проезду на автомобильном транспорте общего пользования по маршрутам регулярных перевозок, не имеющим права на получение мер социальной поддержки по проезду на маршрутах регулярных перевозок в транспорте общего пользования, предусмотренных законодательством Российской Федерации и Еврейской автономной области, с применением микропроцессорной пластиковой карты «Карта школьника»</t>
  </si>
  <si>
    <t>Организационно-планировочные и инженерные мероприятия, направленные на организацию движения транспортных средств и пешеходов</t>
  </si>
  <si>
    <t>Установка и замена дорожных знаков, информационных табличек</t>
  </si>
  <si>
    <t>Нанесение дорожной разметки</t>
  </si>
  <si>
    <t xml:space="preserve">Монтаж, подключение уличного освещения:                                             - ул. Белинского;
- ул. Милицейская;
- ул. Артиллерийская;
- ул. Коммунальная;
- пер. Госпитальный;
- ул. Бирофельдская;   
- ул. Трансформаторная;
- ул. Мира;
- ул. Советская 72;
- ул. Рябиновая;
- ул. Новогодняя;
- ул. Январская;
- ул. Черемуховая;
- ул. Дежнева;
- ул. Снежная
                                                                                                                                                               </t>
  </si>
  <si>
    <t xml:space="preserve">Монтаж, подключение уличного освещения:                                                        
- ул. Белинского;
- ул. Милицейская;
- ул. Артиллерийская;
- ул. Коммунальная;
- пер. Госпитальный;
- ул. Бирофельдская;   
- ул. Трансформаторная;
- ул. Мира;
- ул. Советская 72;
- ул. Рябиновая;
- ул. Новогодняя;
- ул. Январская;
- ул. Черемуховая;
- ул. Дежнева;
- ул. Снежная
</t>
  </si>
  <si>
    <t>Мероприятия по ремонту автомобильных дорог общего пользования местного значения муниципального образования «Город Биробиджан» Еврейской автономной области</t>
  </si>
  <si>
    <t>Развитие транспортной системы в муниципальном образовании «Город Биробиджан» Еврейской автономной области в 2022-2024 годах</t>
  </si>
  <si>
    <t>Развитие сети автомобильных дорог общего пользования местного значения муниципального образования «Город Биробиджан» Еврейской автономной области в 2022-2024 годах</t>
  </si>
  <si>
    <t>Повышение безопасности дорожного движения на автомобильных дорогах общего пользования местного значения в муниципальном образовании «Город Биробиджан» Еврейской автономной области в 2022-2024 годах</t>
  </si>
  <si>
    <t>Развитие транспортной системы в муниципальном образовании «Город Биробиджан» Еврейской автономной области в 2022-2024 годах</t>
  </si>
  <si>
    <t>Развитие сети автомобильных дорог общего пользования местного значения муниципального образования «Город Биробиджан» Еврейской автономной области в 2022-2024 годах</t>
  </si>
  <si>
    <t>Повышение безопасности дорожного движения на автомобильных дорогах общего пользования местного значения в муниципальном образовании «Город Биробиджан» Еврейской автономной области в 2022-2024 годах</t>
  </si>
  <si>
    <t>Развитие пассажирского транспорта в муниципальном образовании «Город Биробиджан» Еврейской автономной области в 2022-2024 годах</t>
  </si>
  <si>
    <t xml:space="preserve">
</t>
  </si>
  <si>
    <t>Проведение городского смотра-конкурса по профилактической работе предупреждения детского дорожно-транспортного травматизма в дошкольных образовательных учреждениях городского округа</t>
  </si>
  <si>
    <t xml:space="preserve">Ремонт транспортных развязок и пешеходных переходов:                  - в районе дома № 11 по ул. Пионерской; 
- в районе дома № 34 по ул. Набережной;
- на пересечении пер. Театрального с ул. Пионерской;
- в районе дома № 2 корп. 2 по ул. 40 лет Победы;
- в районе дома № 19 А по ул. Дзержинского;
- в районе МБОУ «СОШ №16» по ул. Косникова;
- по ул. Миллера и ул. Дзержинского;                                                     - по ул. Волочаевской и ул. Кавалерийской;                                 
- по ул. Волочаевской и ул. Чапаева  
                                                                                                           </t>
  </si>
  <si>
    <t xml:space="preserve">Ремонт автобусных остановок:                                                                                                - в районе дома № 25 по ул. Пионерской;                                          - в районе дома № 33 по ул. Пионерской;                                           - в районе дома № 39 по ул. Пионерской;
- в районе дома № 59 по ул. Пионерской;
- в районе дома № 67 по ул. Пионерской;
- в районе дома № 83 по ул. Пионерской;
- в районе дома № 79 В по ул. Пионерской;
- в районе дома № 50 по ул. Дзержинского;
- в районе дома № 50 по ул. Нагорной;
- в районе дома № 35 по ул. Транспортной                                                   
</t>
  </si>
  <si>
    <t xml:space="preserve">Устройство дренажных колодцев:                                                                       - в районе дома № 2 по ул. Широкой;                                                        - в районе дома № 21 по ул. Комсомольской;                                               - по ул. Текстильной   </t>
  </si>
  <si>
    <t xml:space="preserve">Ремонт транспортных развязок и пешеходных переходов:                  - в районе дома № 11 по ул. Пионерской; 
- в районе дома № 34 по ул. Набережной;
- на пересечении пер. Театрального с ул. Пионерской;
- в районе дома № 2 корп. 2 по ул. 40 лет Победы;
- в районе дома № 19 А по ул. Дзержинского;
- в районе МБОУ «СОШ №16» по ул. Косникова;
- по ул. Миллера и ул. Дзержинского;                                                     - по ул. Волочаевской и ул. Кавалерийской;                                 
- по ул. Волочаевской и ул. Чапаева  </t>
  </si>
  <si>
    <t xml:space="preserve">Ремонт автобусных остановок:                                                                                                - в районе дома № 25 по ул. Пионерской;                                                        - в районе дома № 33 по ул. Пионерской;                                                            - в районе дома № 39 по ул. Пионерской;
- в районе дома № 59 по ул. Пионерской;
- в районе дома № 67 по ул. Пионерской;
- в районе дома № 83 по ул. Пионерской;
- в районе дома № 79 В по ул. Пионерской;
- в районе дома № 50 по ул. Дзержинского;
- в районе дома № 50 по ул. Нагорной;
- в районе дома № 35 по ул. Транспортной   </t>
  </si>
  <si>
    <t>Участник 2: мэрия города</t>
  </si>
  <si>
    <t>Участник 3: МУП «Транспортная компания»</t>
  </si>
  <si>
    <t>Участник 4: подрядные организации</t>
  </si>
  <si>
    <t>Участник 4 подрядные организации</t>
  </si>
  <si>
    <t>Участник 4:  подрядные организации</t>
  </si>
  <si>
    <t>Приложение 4                                                                                                                                                                                  к муниципальной программе «Развитие транспортной системы в муниципальном образовании «Город Биробиджан» Еврейской автономной области в 2022-2024 годах»</t>
  </si>
  <si>
    <t>Приложение 3                                                                                                                                                                                  к муниципальной программе «Развитие транспортной системы в муниципальном образовании «Город Биробиджан» Еврейской автономной области в 2022-2024 годах»</t>
  </si>
  <si>
    <t xml:space="preserve">Ремонт дорожного покрытия автомобильных дорог общего пользования местного значения муниципального образования «Город Биробиджан» Еврейской автономной области, в соответствии с перечнем автомобильных дорог общего пользования местного значения, находящихся в собственности муниципального образования «Город Биробиджан» Еврейской автономной области (за исключением дорог, находящихся на гарантии)      </t>
  </si>
  <si>
    <t xml:space="preserve">Ремонт дорожного покрытия  автомобильных дорог общего пользования местного значения муниципального образования «Город Биробиджан» Еврейской автономной области, в соответствии с перечнем автомобильных дорог общего пользования местного значения, находящихся в собственности муниципального образования «Город Биробиджан» Еврейской автономной области (за исключением дорог, находящихся на гарантии)           </t>
  </si>
  <si>
    <t>Мероприятия по замене и установке бордюрного камня; ремонту дорожных и пешеходных ограждений; ремонту пешеходных мостов (пешеходный мост в р-не пос. имени Бумагина; пешеходный мост через р. Икура);  ремонту и (или) устройству искусственных неровностей (в районе домов № 48, 63 по ул. Пионерской); ремонту тротуаров</t>
  </si>
  <si>
    <t>Мероприятие 1.1.3</t>
  </si>
  <si>
    <t>Мероприятие 1.1.4</t>
  </si>
  <si>
    <t>Участник 5: управление КС мэрии города</t>
  </si>
  <si>
    <t>областной бюджет, в том числе:</t>
  </si>
  <si>
    <t>Мероприятие 1.1.5</t>
  </si>
  <si>
    <t>Мероприятие 1.1.6</t>
  </si>
  <si>
    <t xml:space="preserve">Проведение диагностики автомобильных дорог муниципального образования «Город Биробиджан» Еврейской автономной области </t>
  </si>
  <si>
    <t>Исключено</t>
  </si>
  <si>
    <t>Разработка рабочей документации на ремонт автомобильных дорог муниципального образования «Город Биробиджан» Еврейской автономной области</t>
  </si>
  <si>
    <t>Мероприятия по замене и установке бордюрного камня; ремонту дорожных и пешеходных ограждений; ремонту пешеходных мостов (пешеходный мост в р-не пос. имени Бумагина; пешеходный мост через р. Икура); ремонту и (или) устройству искусственных неровностей (в районе домов № 48, 63 по ул. Пионерской); ремонту тротуаров</t>
  </si>
  <si>
    <t xml:space="preserve">Устройство дренажных колодцев:                                                            - в районе дома № 2 по ул. Широкой;                                                        - в районе дома № 21 по ул. Комсомольской;                                                      - по ул. Текстильной  </t>
  </si>
  <si>
    <t xml:space="preserve">ул. Заводской; 
- ул. Советской (от переезда до размещения детского лагеря «Юннаты»);
- ул. Ленина;
- ул. 40-лет Победы (участок от ул. Шалаева до дома № 2                     ул. Набережной);                                                                                               - ул. Пушкина;
- ул. Красноармейской (а/б) (от развязки ул. Биршоссе 2 км до пересечения с ул. Динамовской);
- ул. Комбайностроителей;
- ул. Мостовой;
- ул. Садовой;  
- ул. Туркменской; 
- ул. 7-го Ноября; 
- ул. Рабочей; 
- ул. Серышева; 
- ул. Кооперативной;
- ул. Маяковского;
- ул. Калинина (от Пушкина до ул. Дзержинского);
- ул. Кавалерийской;
- ул. Казакевича;
- ул. Саперной;
- ул. Пионерской (от ул. Октябрьской до пер. Театральный);
- ул. Чапаева;
- ул. Постышева;
- ул. Кубанская;
- ул. Набережная (от пересечения ул. 40 лет Победы до                                   ул. Бумагина);
- ул. Миллера;
- ул. Артельной;
- ул. Севастопольской (от дома № 1а до дома № 21 по                         ул. Севастопольской 
</t>
  </si>
  <si>
    <t xml:space="preserve">ул. Текстильной;
- ул. Индустриальной;
- ул. Лукашова;
- ул. Кирпичной (от ж/д переезда до пересечения с                                   ул. Ульяновской);
- ул. Ульяновской;
- ул. Косникова;
- ул. Игоря Петренко;
- ул. Черноморской;
- ул. Владивостокской;
- ул. Магнитной;
- автомобильной дороги на западный подъезд к железнодорожному переезду 8347 км (от дома № 6 по                 ул. Индустриальной по железнодорожному переезду 8347 км);
- автомобильной дороги на юго-западный подъезд к железнодорожному переезду 8347 (от дома № 14 по                    ул. Кольцевой до железнодорожного переезда 8347 км);
- автомобильной дороги на северо-восточный проезд к железнодорожному переезду 8347 км (от дома № 8 по                          ул. Батарейной до железнодорожного переезда 8347 км);
- ул. Смидовичской;
- ул. Транспортной;
- ул. Московской;
- ул. Озерной;
- пер. Полярный;                                                                                                 - пер. Ремонтный
</t>
  </si>
  <si>
    <t xml:space="preserve">ул. Заводской; 
- ул. Советской (от переезда до размещения детского лагеря «Юннаты»);
- ул. Ленина;
- ул. 40-лет Победы (участок от ул. Шалаева до дома № 2                     ул. Набережной);                                                                                               - ул. Пушкина;
- ул. Красноармейской (а/б) (от развязки ул. Биршоссе 2 км до пересечения с ул. Динамовской);
- ул. Комбайностроителей;
- ул. Мостовой;
- ул. Садовой;  
- ул. Туркменской; 
- ул. 7-го Ноября; 
- ул. Рабочей; 
- ул. Серышева; 
- ул. Кооперативной;
- ул. Маяковского;
- ул. Калинина (от Пушкина до ул. Дзержинского);
- ул. Кавалерийской;
- ул. Казакевича;
- ул. Саперной;
- ул. Пионерской (от ул. Октябрьской до пер. Театральный);
- ул. Чапаева;
- ул. Постышева;
- ул. Кубанская;
- ул. Набережная (от пересечения ул. 40 лет Победы до                             ул. Бумагина);
- ул. Миллера;
- ул. Артельной;
- ул. Севастопольской (от дома № 1а до дома № 21 по                            ул. Севастопольской 
</t>
  </si>
  <si>
    <t xml:space="preserve"> ул. Текстильной;
- ул. Индустриальной;
- ул. Лукашова;
- ул. Кирпичной (от ж/д переезда до пересечения с                               ул. Ульяновской);
- ул. Ульяновской;
- ул. Косникова;
- ул. Игоря Петренко;
- ул. Черноморской;
- ул. Владивостокской;
- ул. Магнитной;
- автомобильной дороги на западный подъезд к железнодорожному переезду 8347 км (от дома № 6 по                  ул. Индустриальной по железнодорожному переезду 8347 км);
- автомобильной дороги на юго-западный подъезд к              железнодорожному переезду 8347 (от дома № 14 по                                 ул. Кольцевой до железнодорожного переезда 8347 км);
- автомобильной дороги на северо-восточный проезд к                            железнодорожному переезду 8347 км (от дома № 8 по                      ул. Батарейной до железнодорожного переезда 8347 км);
- ул. Смидовичской;
- ул. Транспортной;
- ул. Московской;
- ул. Озерной;
- пер. Полярный;                                                                                               - пер. Ремонтный
</t>
  </si>
  <si>
    <t xml:space="preserve">ул. Димитрова;
- пер. Театральный;
- ул. Дзержинского (участок от ул. Комсомольской до                   ул. Миллера); 
- ул. Тунгусской (от дома № 3 до пересечения с                               ул. Вокзальной);
- ул. Гоголя (от дома № 41 до пересечения с                                        ул. Гвардейской);
- ул. Дальневосточной (от дома № 10 до пересечения                      ул. Сигнальной);
- ул. Крестьянской (от пересечения с ул. Сибирской до пересечения с ул. Депутатской);
- ул. Сибирской (от дома № 23 до пересечения с                                   ул. Депутатской);
- ул. Северной;
- ул. Черноморской (от пересечения от ул. Славянской до пересечения с ул. Хинганской);
- ул. Хинганской;
- ул. Суворова;
- ул. Славянской;
- ул. Пищевой;
- ул. Совхозной;
- ул. Батарейной (от дома № 2а до пересечения с                               ул. Черноморской);
- ул. Центральной;
- ул. Пархоменко;
- ул. Школьной;
- пер. Госпитальный;
- ул. Бирофельдской;
</t>
  </si>
  <si>
    <t xml:space="preserve"> ул. Новосибирской;
- ул. Коммунальной;
- ул. Артиллерийской;
- ул. Космонавтов;
- ул. Кавказской;
- ул. Фурманова;
- ул. Юбилейной (от пересечения ул. Сунгарийской до дома                  № 74);
- ул. Олега Кошевого;
- ул. Сучанской;
- ул. Уральской;
- ул. Уфимской;
- ул. Санаторной;
- пер. Пролетарский;
- ул. Сосновской;
- ул. Местной;
- ул. Южной;
- ул. Левобережной;
- ул. Инженерной (от пересечения с ул. 40 лет Победы до дома № 34);
- ул. Междуозерной;
- ул. Корейской;
- ул. Красноармейской (от пересечения ул. Динамовской до дома № 33)
</t>
  </si>
  <si>
    <t xml:space="preserve">ул. Димитрова;
- пер. Театральный;
- ул. Дзержинского (участок от ул. Комсомольской до                          ул. Миллера); 
- ул. Тунгусской (от дома № 3 до пересечения с                                        ул. Вокзальной);
- ул. Гоголя (от дома № 41 до пересечения с                                               ул. Гвардейской);
- ул. Дальневосточной (от дома № 10 до пересечения                               ул. Сигнальной);
- ул. Крестьянской (от пересечения с ул. Сибирской до        пересечения с ул. Депутатской);
- ул. Сибирской (от дома № 23 до пересечения с                                 ул. Депутатской);
- ул. Северной;
- ул. Черноморской (от пересечения от ул. Славянской до пересечения с ул. Хинганской);
- ул. Хинганской;
- ул. Суворова;
- ул. Славянской;
- ул. Пищевой;
- ул. Совхозной;
- ул. Батарейной (от дома № 2а до пересечения с                                 ул. Черноморской);
- ул. Центральной;
- ул. Пархоменко;
- ул. Школьной;
- пер. Госпитальный;
- ул. Бирофельдской;
- ул. Новосибирской;
- ул. Коммунальной;
- ул. Артиллерийской;
</t>
  </si>
  <si>
    <t>ул. Космонавтов;
- ул. Кавказской;
- ул. Фурманова;
- ул. Юбилейной (от пересечения ул. Сунгарийской до дома                  № 74);
- ул. Олега Кошевого;
- ул. Сучанской;
- ул. Уральской;
- ул. Уфимской;
- ул. Санаторной;
- пер. Пролетарский;
- ул. Сосновской;
- ул. Местной;
- ул. Южной;
- ул. Левобережной;
- ул. Инженерной (от пересечения с ул. 40 лет Победы до дома № 34);
- ул. Междуозерной;
- ул. Корейской;
- ул. Красноармейской (от пересечения ул. Динамовской до дома № 33)</t>
  </si>
  <si>
    <t xml:space="preserve">Мероприятия по приведению в нормативное состояние автомобильных дорог и искусственных дорожных сооружений в рамках реализации национального проекта «Безопасные качественные дороги». Ремонт автомобильных дорог:                                                                    
</t>
  </si>
  <si>
    <t xml:space="preserve">Мероприятия по приведению в нормативное состояние автомобильных дорог и искусственных дорожных сооружений в рамках реализации национального проекта «Безопасные качественные дороги». Ремонт автомобильных дорог:                                                                            
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</si>
</sst>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4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 wrapText="1"/>
    </xf>
    <xf numFmtId="174" fontId="2" fillId="0" borderId="0" xfId="0" applyNumberFormat="1" applyFont="1" applyFill="1" applyAlignment="1">
      <alignment horizontal="right" vertical="center" wrapText="1"/>
    </xf>
    <xf numFmtId="174" fontId="2" fillId="0" borderId="0" xfId="0" applyNumberFormat="1" applyFont="1" applyFill="1" applyAlignment="1">
      <alignment horizontal="right" vertical="center"/>
    </xf>
    <xf numFmtId="0" fontId="24" fillId="0" borderId="0" xfId="0" applyFont="1" applyFill="1" applyAlignment="1">
      <alignment/>
    </xf>
    <xf numFmtId="174" fontId="2" fillId="0" borderId="10" xfId="0" applyNumberFormat="1" applyFont="1" applyFill="1" applyBorder="1" applyAlignment="1">
      <alignment horizontal="center" vertical="top" wrapText="1"/>
    </xf>
    <xf numFmtId="0" fontId="24" fillId="0" borderId="0" xfId="0" applyFont="1" applyFill="1" applyAlignment="1">
      <alignment wrapText="1"/>
    </xf>
    <xf numFmtId="0" fontId="24" fillId="0" borderId="0" xfId="0" applyFont="1" applyFill="1" applyBorder="1" applyAlignment="1">
      <alignment wrapTex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0" fontId="24" fillId="0" borderId="11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3" fontId="2" fillId="0" borderId="10" xfId="0" applyNumberFormat="1" applyFont="1" applyFill="1" applyBorder="1" applyAlignment="1">
      <alignment horizontal="center" vertical="top" wrapText="1"/>
    </xf>
    <xf numFmtId="0" fontId="25" fillId="0" borderId="0" xfId="0" applyFont="1" applyFill="1" applyAlignment="1">
      <alignment wrapText="1"/>
    </xf>
    <xf numFmtId="0" fontId="25" fillId="0" borderId="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 wrapText="1" indent="7"/>
    </xf>
    <xf numFmtId="174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6"/>
  <sheetViews>
    <sheetView tabSelected="1" view="pageBreakPreview" zoomScale="60" workbookViewId="0" topLeftCell="A38">
      <selection activeCell="A38" sqref="A1:IV16384"/>
    </sheetView>
  </sheetViews>
  <sheetFormatPr defaultColWidth="9.140625" defaultRowHeight="15"/>
  <cols>
    <col min="1" max="1" width="31.8515625" style="18" customWidth="1"/>
    <col min="2" max="2" width="57.8515625" style="18" customWidth="1"/>
    <col min="3" max="3" width="50.7109375" style="18" customWidth="1"/>
    <col min="4" max="7" width="12.7109375" style="18" customWidth="1"/>
    <col min="8" max="8" width="10.7109375" style="4" customWidth="1"/>
    <col min="9" max="9" width="15.140625" style="4" customWidth="1"/>
    <col min="10" max="16384" width="9.140625" style="4" customWidth="1"/>
  </cols>
  <sheetData>
    <row r="1" spans="1:9" ht="115.5" customHeight="1">
      <c r="A1" s="6"/>
      <c r="B1" s="7"/>
      <c r="C1" s="6"/>
      <c r="D1" s="31" t="s">
        <v>105</v>
      </c>
      <c r="E1" s="31"/>
      <c r="F1" s="31"/>
      <c r="G1" s="31"/>
      <c r="H1" s="8"/>
      <c r="I1" s="8"/>
    </row>
    <row r="3" spans="1:7" ht="18">
      <c r="A3" s="32" t="s">
        <v>40</v>
      </c>
      <c r="B3" s="32"/>
      <c r="C3" s="32"/>
      <c r="D3" s="32"/>
      <c r="E3" s="32"/>
      <c r="F3" s="32"/>
      <c r="G3" s="32"/>
    </row>
    <row r="5" spans="1:7" ht="21" customHeight="1">
      <c r="A5" s="33" t="s">
        <v>0</v>
      </c>
      <c r="B5" s="33" t="s">
        <v>55</v>
      </c>
      <c r="C5" s="33" t="s">
        <v>36</v>
      </c>
      <c r="D5" s="33" t="s">
        <v>37</v>
      </c>
      <c r="E5" s="33"/>
      <c r="F5" s="33"/>
      <c r="G5" s="33"/>
    </row>
    <row r="6" spans="1:7" ht="35.25" customHeight="1">
      <c r="A6" s="33"/>
      <c r="B6" s="33"/>
      <c r="C6" s="33"/>
      <c r="D6" s="14" t="s">
        <v>1</v>
      </c>
      <c r="E6" s="14" t="s">
        <v>62</v>
      </c>
      <c r="F6" s="14" t="s">
        <v>63</v>
      </c>
      <c r="G6" s="14" t="s">
        <v>64</v>
      </c>
    </row>
    <row r="7" spans="1:7" s="13" customFormat="1" ht="14.2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</row>
    <row r="8" spans="1:7" ht="17.25" customHeight="1">
      <c r="A8" s="27" t="s">
        <v>2</v>
      </c>
      <c r="B8" s="27" t="s">
        <v>85</v>
      </c>
      <c r="C8" s="1" t="s">
        <v>56</v>
      </c>
      <c r="D8" s="5">
        <f aca="true" t="shared" si="0" ref="D8:D25">SUM(E8:G8)</f>
        <v>184392</v>
      </c>
      <c r="E8" s="5">
        <f aca="true" t="shared" si="1" ref="E8:G9">E16+E60+E110</f>
        <v>47464</v>
      </c>
      <c r="F8" s="5">
        <f t="shared" si="1"/>
        <v>68464</v>
      </c>
      <c r="G8" s="5">
        <f t="shared" si="1"/>
        <v>68464</v>
      </c>
    </row>
    <row r="9" spans="1:7" ht="17.25" customHeight="1">
      <c r="A9" s="28"/>
      <c r="B9" s="28"/>
      <c r="C9" s="1" t="s">
        <v>41</v>
      </c>
      <c r="D9" s="5">
        <f t="shared" si="0"/>
        <v>184392</v>
      </c>
      <c r="E9" s="5">
        <f t="shared" si="1"/>
        <v>47464</v>
      </c>
      <c r="F9" s="5">
        <f t="shared" si="1"/>
        <v>68464</v>
      </c>
      <c r="G9" s="5">
        <f t="shared" si="1"/>
        <v>68464</v>
      </c>
    </row>
    <row r="10" spans="1:7" ht="31.5" customHeight="1">
      <c r="A10" s="28"/>
      <c r="B10" s="28"/>
      <c r="C10" s="16" t="s">
        <v>47</v>
      </c>
      <c r="D10" s="5">
        <f t="shared" si="0"/>
        <v>178877.9</v>
      </c>
      <c r="E10" s="5">
        <f>E18+E63+E113</f>
        <v>45820</v>
      </c>
      <c r="F10" s="5">
        <f>F18+F63+F113</f>
        <v>66651.7</v>
      </c>
      <c r="G10" s="5">
        <f>G18+G63+G113</f>
        <v>66406.2</v>
      </c>
    </row>
    <row r="11" spans="1:7" ht="17.25" customHeight="1" hidden="1">
      <c r="A11" s="28"/>
      <c r="B11" s="28"/>
      <c r="C11" s="1" t="s">
        <v>76</v>
      </c>
      <c r="D11" s="5">
        <f t="shared" si="0"/>
        <v>0</v>
      </c>
      <c r="E11" s="5">
        <v>0</v>
      </c>
      <c r="F11" s="5">
        <v>0</v>
      </c>
      <c r="G11" s="5">
        <v>0</v>
      </c>
    </row>
    <row r="12" spans="1:7" ht="17.25" customHeight="1">
      <c r="A12" s="28"/>
      <c r="B12" s="28"/>
      <c r="C12" s="1" t="s">
        <v>99</v>
      </c>
      <c r="D12" s="5">
        <f t="shared" si="0"/>
        <v>570</v>
      </c>
      <c r="E12" s="5">
        <f>E64+E114</f>
        <v>190</v>
      </c>
      <c r="F12" s="5">
        <f>F64+F114</f>
        <v>190</v>
      </c>
      <c r="G12" s="5">
        <f>G64+G114</f>
        <v>190</v>
      </c>
    </row>
    <row r="13" spans="1:7" ht="17.25" customHeight="1">
      <c r="A13" s="28"/>
      <c r="B13" s="28"/>
      <c r="C13" s="1" t="s">
        <v>100</v>
      </c>
      <c r="D13" s="5">
        <f t="shared" si="0"/>
        <v>0</v>
      </c>
      <c r="E13" s="5">
        <v>0</v>
      </c>
      <c r="F13" s="5">
        <v>0</v>
      </c>
      <c r="G13" s="5">
        <v>0</v>
      </c>
    </row>
    <row r="14" spans="1:7" ht="17.25" customHeight="1">
      <c r="A14" s="28"/>
      <c r="B14" s="28"/>
      <c r="C14" s="1" t="s">
        <v>101</v>
      </c>
      <c r="D14" s="5">
        <f t="shared" si="0"/>
        <v>0</v>
      </c>
      <c r="E14" s="5">
        <v>0</v>
      </c>
      <c r="F14" s="5">
        <v>0</v>
      </c>
      <c r="G14" s="5">
        <v>0</v>
      </c>
    </row>
    <row r="15" spans="1:7" ht="17.25" customHeight="1">
      <c r="A15" s="29"/>
      <c r="B15" s="29"/>
      <c r="C15" s="1" t="s">
        <v>111</v>
      </c>
      <c r="D15" s="5">
        <f t="shared" si="0"/>
        <v>4944.1</v>
      </c>
      <c r="E15" s="5">
        <f>E20</f>
        <v>1454</v>
      </c>
      <c r="F15" s="5">
        <f>F20</f>
        <v>1622.3000000000002</v>
      </c>
      <c r="G15" s="5">
        <f>G20</f>
        <v>1867.8</v>
      </c>
    </row>
    <row r="16" spans="1:7" ht="17.25" customHeight="1">
      <c r="A16" s="27" t="s">
        <v>43</v>
      </c>
      <c r="B16" s="27" t="s">
        <v>86</v>
      </c>
      <c r="C16" s="1" t="s">
        <v>56</v>
      </c>
      <c r="D16" s="5">
        <f t="shared" si="0"/>
        <v>47412</v>
      </c>
      <c r="E16" s="5">
        <f>E17</f>
        <v>15804</v>
      </c>
      <c r="F16" s="5">
        <f>F17</f>
        <v>15804</v>
      </c>
      <c r="G16" s="5">
        <f>G17</f>
        <v>15804</v>
      </c>
    </row>
    <row r="17" spans="1:7" ht="14.25">
      <c r="A17" s="28"/>
      <c r="B17" s="28"/>
      <c r="C17" s="1" t="s">
        <v>41</v>
      </c>
      <c r="D17" s="5">
        <f t="shared" si="0"/>
        <v>47412</v>
      </c>
      <c r="E17" s="5">
        <f>(E18+E20)</f>
        <v>15804</v>
      </c>
      <c r="F17" s="5">
        <f>(F18+F20)</f>
        <v>15804</v>
      </c>
      <c r="G17" s="5">
        <f>(G18+G20)</f>
        <v>15804</v>
      </c>
    </row>
    <row r="18" spans="1:7" ht="30" customHeight="1">
      <c r="A18" s="28"/>
      <c r="B18" s="28"/>
      <c r="C18" s="16" t="s">
        <v>48</v>
      </c>
      <c r="D18" s="5">
        <f t="shared" si="0"/>
        <v>42467.9</v>
      </c>
      <c r="E18" s="5">
        <f>E23+E52</f>
        <v>14350</v>
      </c>
      <c r="F18" s="5">
        <f>F23+F52</f>
        <v>14181.7</v>
      </c>
      <c r="G18" s="5">
        <f>G23+G52</f>
        <v>13936.2</v>
      </c>
    </row>
    <row r="19" spans="1:7" ht="17.25" customHeight="1">
      <c r="A19" s="28"/>
      <c r="B19" s="28"/>
      <c r="C19" s="1" t="s">
        <v>101</v>
      </c>
      <c r="D19" s="5">
        <f t="shared" si="0"/>
        <v>0</v>
      </c>
      <c r="E19" s="5">
        <v>0</v>
      </c>
      <c r="F19" s="5">
        <v>0</v>
      </c>
      <c r="G19" s="5">
        <v>0</v>
      </c>
    </row>
    <row r="20" spans="1:7" ht="17.25" customHeight="1">
      <c r="A20" s="29"/>
      <c r="B20" s="29"/>
      <c r="C20" s="1" t="s">
        <v>111</v>
      </c>
      <c r="D20" s="5">
        <f t="shared" si="0"/>
        <v>4944.1</v>
      </c>
      <c r="E20" s="5">
        <f>E25</f>
        <v>1454</v>
      </c>
      <c r="F20" s="5">
        <f>F25</f>
        <v>1622.3000000000002</v>
      </c>
      <c r="G20" s="5">
        <f>G25</f>
        <v>1867.8</v>
      </c>
    </row>
    <row r="21" spans="1:7" ht="17.25" customHeight="1">
      <c r="A21" s="27" t="s">
        <v>3</v>
      </c>
      <c r="B21" s="27" t="s">
        <v>84</v>
      </c>
      <c r="C21" s="17" t="s">
        <v>56</v>
      </c>
      <c r="D21" s="5">
        <f t="shared" si="0"/>
        <v>35412</v>
      </c>
      <c r="E21" s="5">
        <f>E22</f>
        <v>11804</v>
      </c>
      <c r="F21" s="5">
        <f>F22</f>
        <v>11804</v>
      </c>
      <c r="G21" s="5">
        <f>G22</f>
        <v>11804</v>
      </c>
    </row>
    <row r="22" spans="1:7" ht="17.25" customHeight="1">
      <c r="A22" s="28"/>
      <c r="B22" s="28"/>
      <c r="C22" s="17" t="s">
        <v>41</v>
      </c>
      <c r="D22" s="5">
        <f t="shared" si="0"/>
        <v>35412</v>
      </c>
      <c r="E22" s="5">
        <f>(E23+E25)</f>
        <v>11804</v>
      </c>
      <c r="F22" s="5">
        <f>(F23+F25)</f>
        <v>11804</v>
      </c>
      <c r="G22" s="5">
        <f>(G23+G25)</f>
        <v>11804</v>
      </c>
    </row>
    <row r="23" spans="1:7" ht="17.25" customHeight="1">
      <c r="A23" s="28"/>
      <c r="B23" s="28"/>
      <c r="C23" s="17" t="s">
        <v>49</v>
      </c>
      <c r="D23" s="5">
        <f t="shared" si="0"/>
        <v>30467.9</v>
      </c>
      <c r="E23" s="5">
        <f>E27+E31</f>
        <v>10350</v>
      </c>
      <c r="F23" s="5">
        <f>F27+F31</f>
        <v>10181.7</v>
      </c>
      <c r="G23" s="5">
        <f>G27+G31</f>
        <v>9936.2</v>
      </c>
    </row>
    <row r="24" spans="1:7" ht="17.25" customHeight="1">
      <c r="A24" s="28"/>
      <c r="B24" s="28"/>
      <c r="C24" s="17" t="s">
        <v>101</v>
      </c>
      <c r="D24" s="5">
        <f t="shared" si="0"/>
        <v>0</v>
      </c>
      <c r="E24" s="5">
        <v>0</v>
      </c>
      <c r="F24" s="5">
        <v>0</v>
      </c>
      <c r="G24" s="5">
        <v>0</v>
      </c>
    </row>
    <row r="25" spans="1:7" ht="17.25" customHeight="1">
      <c r="A25" s="29"/>
      <c r="B25" s="29"/>
      <c r="C25" s="17" t="s">
        <v>111</v>
      </c>
      <c r="D25" s="5">
        <f t="shared" si="0"/>
        <v>4944.1</v>
      </c>
      <c r="E25" s="5">
        <f>E35+E45+E48</f>
        <v>1454</v>
      </c>
      <c r="F25" s="5">
        <f>F35</f>
        <v>1622.3000000000002</v>
      </c>
      <c r="G25" s="5">
        <f>G35</f>
        <v>1867.8</v>
      </c>
    </row>
    <row r="26" spans="1:7" ht="39" customHeight="1">
      <c r="A26" s="30" t="s">
        <v>19</v>
      </c>
      <c r="B26" s="30" t="s">
        <v>107</v>
      </c>
      <c r="C26" s="17" t="s">
        <v>56</v>
      </c>
      <c r="D26" s="5">
        <f>E26+F26+G26</f>
        <v>26055.9</v>
      </c>
      <c r="E26" s="5">
        <f>E27+E28</f>
        <v>9546</v>
      </c>
      <c r="F26" s="5">
        <f>F27+F28</f>
        <v>8377.7</v>
      </c>
      <c r="G26" s="5">
        <f>G27+G28</f>
        <v>8132.2</v>
      </c>
    </row>
    <row r="27" spans="1:7" ht="39" customHeight="1">
      <c r="A27" s="30"/>
      <c r="B27" s="30"/>
      <c r="C27" s="17" t="s">
        <v>49</v>
      </c>
      <c r="D27" s="5">
        <f>E27+F27+G27</f>
        <v>26055.9</v>
      </c>
      <c r="E27" s="5">
        <f>10000-1757+303+1000</f>
        <v>9546</v>
      </c>
      <c r="F27" s="5">
        <f>10000-1622.3</f>
        <v>8377.7</v>
      </c>
      <c r="G27" s="5">
        <f>10000-1867.8</f>
        <v>8132.2</v>
      </c>
    </row>
    <row r="28" spans="1:7" ht="45.75" customHeight="1">
      <c r="A28" s="30"/>
      <c r="B28" s="30"/>
      <c r="C28" s="17" t="s">
        <v>101</v>
      </c>
      <c r="D28" s="5">
        <f>SUM(E28:G28)</f>
        <v>0</v>
      </c>
      <c r="E28" s="5">
        <v>0</v>
      </c>
      <c r="F28" s="5">
        <v>0</v>
      </c>
      <c r="G28" s="5">
        <v>0</v>
      </c>
    </row>
    <row r="29" spans="1:7" ht="15" customHeight="1">
      <c r="A29" s="15">
        <v>1</v>
      </c>
      <c r="B29" s="15">
        <v>2</v>
      </c>
      <c r="C29" s="15">
        <v>3</v>
      </c>
      <c r="D29" s="19">
        <v>4</v>
      </c>
      <c r="E29" s="19">
        <v>5</v>
      </c>
      <c r="F29" s="19">
        <v>6</v>
      </c>
      <c r="G29" s="19">
        <v>7</v>
      </c>
    </row>
    <row r="30" spans="1:7" s="12" customFormat="1" ht="31.5" customHeight="1">
      <c r="A30" s="30" t="s">
        <v>20</v>
      </c>
      <c r="B30" s="30" t="s">
        <v>108</v>
      </c>
      <c r="C30" s="17" t="s">
        <v>56</v>
      </c>
      <c r="D30" s="5">
        <f>E30+F30+G30</f>
        <v>4412</v>
      </c>
      <c r="E30" s="5">
        <f>E31+E32</f>
        <v>804</v>
      </c>
      <c r="F30" s="5">
        <f>F31+F32</f>
        <v>1804</v>
      </c>
      <c r="G30" s="5">
        <f>G31+G32</f>
        <v>1804</v>
      </c>
    </row>
    <row r="31" spans="1:7" ht="31.5" customHeight="1">
      <c r="A31" s="30"/>
      <c r="B31" s="30"/>
      <c r="C31" s="17" t="s">
        <v>49</v>
      </c>
      <c r="D31" s="5">
        <f>E31+F31+G31</f>
        <v>4412</v>
      </c>
      <c r="E31" s="5">
        <f>1804-1000</f>
        <v>804</v>
      </c>
      <c r="F31" s="5">
        <v>1804</v>
      </c>
      <c r="G31" s="5">
        <v>1804</v>
      </c>
    </row>
    <row r="32" spans="1:7" ht="31.5" customHeight="1">
      <c r="A32" s="30"/>
      <c r="B32" s="30"/>
      <c r="C32" s="17" t="s">
        <v>101</v>
      </c>
      <c r="D32" s="5">
        <f>SUM(E32:G32)</f>
        <v>0</v>
      </c>
      <c r="E32" s="5">
        <v>0</v>
      </c>
      <c r="F32" s="5">
        <v>0</v>
      </c>
      <c r="G32" s="5">
        <v>0</v>
      </c>
    </row>
    <row r="33" spans="1:7" ht="21.75" customHeight="1">
      <c r="A33" s="30" t="s">
        <v>109</v>
      </c>
      <c r="B33" s="30" t="s">
        <v>129</v>
      </c>
      <c r="C33" s="17" t="s">
        <v>56</v>
      </c>
      <c r="D33" s="5">
        <f>E33+F33+G33</f>
        <v>4858.1</v>
      </c>
      <c r="E33" s="5">
        <f>E34+E35</f>
        <v>1368</v>
      </c>
      <c r="F33" s="5">
        <f>F34+F35</f>
        <v>1622.3000000000002</v>
      </c>
      <c r="G33" s="5">
        <f>G34+G35</f>
        <v>1867.8</v>
      </c>
    </row>
    <row r="34" spans="1:7" ht="19.5" customHeight="1">
      <c r="A34" s="30"/>
      <c r="B34" s="30"/>
      <c r="C34" s="17" t="s">
        <v>101</v>
      </c>
      <c r="D34" s="5">
        <f>E34+F34+G34</f>
        <v>0</v>
      </c>
      <c r="E34" s="5">
        <v>0</v>
      </c>
      <c r="F34" s="5">
        <v>0</v>
      </c>
      <c r="G34" s="5">
        <v>0</v>
      </c>
    </row>
    <row r="35" spans="1:7" ht="16.5" customHeight="1">
      <c r="A35" s="30"/>
      <c r="B35" s="30"/>
      <c r="C35" s="16" t="s">
        <v>111</v>
      </c>
      <c r="D35" s="5">
        <f>SUM(E35:G35)</f>
        <v>4858.1</v>
      </c>
      <c r="E35" s="5">
        <f>306.1+1450.9-80-6-303</f>
        <v>1368</v>
      </c>
      <c r="F35" s="5">
        <f>612.2+1010.1</f>
        <v>1622.3000000000002</v>
      </c>
      <c r="G35" s="5">
        <f>918.3+949.5</f>
        <v>1867.8</v>
      </c>
    </row>
    <row r="36" spans="1:7" ht="408.75" customHeight="1">
      <c r="A36" s="30"/>
      <c r="B36" s="40" t="s">
        <v>124</v>
      </c>
      <c r="C36" s="16" t="s">
        <v>101</v>
      </c>
      <c r="D36" s="5">
        <v>0</v>
      </c>
      <c r="E36" s="5">
        <v>0</v>
      </c>
      <c r="F36" s="5">
        <v>0</v>
      </c>
      <c r="G36" s="5">
        <v>0</v>
      </c>
    </row>
    <row r="37" spans="1:7" ht="355.5" customHeight="1">
      <c r="A37" s="17"/>
      <c r="B37" s="40" t="s">
        <v>125</v>
      </c>
      <c r="C37" s="16" t="s">
        <v>111</v>
      </c>
      <c r="D37" s="5">
        <f>E37+F37+G37</f>
        <v>1368</v>
      </c>
      <c r="E37" s="5">
        <f>E35</f>
        <v>1368</v>
      </c>
      <c r="F37" s="5">
        <v>0</v>
      </c>
      <c r="G37" s="5">
        <v>0</v>
      </c>
    </row>
    <row r="38" spans="1:7" ht="357" customHeight="1">
      <c r="A38" s="30"/>
      <c r="B38" s="39" t="s">
        <v>120</v>
      </c>
      <c r="C38" s="16" t="s">
        <v>101</v>
      </c>
      <c r="D38" s="5">
        <v>0</v>
      </c>
      <c r="E38" s="5">
        <v>0</v>
      </c>
      <c r="F38" s="5">
        <v>0</v>
      </c>
      <c r="G38" s="5">
        <v>0</v>
      </c>
    </row>
    <row r="39" spans="1:7" ht="110.25" customHeight="1">
      <c r="A39" s="30"/>
      <c r="B39" s="39"/>
      <c r="C39" s="16" t="s">
        <v>111</v>
      </c>
      <c r="D39" s="5">
        <f>E39+F39+G39</f>
        <v>1622.3000000000002</v>
      </c>
      <c r="E39" s="5">
        <v>0</v>
      </c>
      <c r="F39" s="5">
        <v>1622.3000000000002</v>
      </c>
      <c r="G39" s="5">
        <v>0</v>
      </c>
    </row>
    <row r="40" spans="1:7" ht="219" customHeight="1">
      <c r="A40" s="35"/>
      <c r="B40" s="39" t="s">
        <v>121</v>
      </c>
      <c r="C40" s="16" t="s">
        <v>101</v>
      </c>
      <c r="D40" s="5">
        <v>0</v>
      </c>
      <c r="E40" s="5">
        <v>0</v>
      </c>
      <c r="F40" s="5">
        <v>0</v>
      </c>
      <c r="G40" s="5">
        <v>0</v>
      </c>
    </row>
    <row r="41" spans="1:7" ht="165" customHeight="1">
      <c r="A41" s="35"/>
      <c r="B41" s="39"/>
      <c r="C41" s="16" t="s">
        <v>111</v>
      </c>
      <c r="D41" s="5">
        <f>E41+F41+G41</f>
        <v>1867.8</v>
      </c>
      <c r="E41" s="5">
        <v>0</v>
      </c>
      <c r="F41" s="5">
        <v>0</v>
      </c>
      <c r="G41" s="5">
        <v>1867.8</v>
      </c>
    </row>
    <row r="42" spans="1:7" ht="18.75" customHeight="1">
      <c r="A42" s="16" t="s">
        <v>110</v>
      </c>
      <c r="B42" s="16" t="s">
        <v>116</v>
      </c>
      <c r="C42" s="17"/>
      <c r="D42" s="5"/>
      <c r="E42" s="5"/>
      <c r="F42" s="5"/>
      <c r="G42" s="5"/>
    </row>
    <row r="43" spans="1:7" ht="21" customHeight="1">
      <c r="A43" s="27" t="s">
        <v>113</v>
      </c>
      <c r="B43" s="27" t="s">
        <v>117</v>
      </c>
      <c r="C43" s="17" t="s">
        <v>56</v>
      </c>
      <c r="D43" s="5">
        <f>E43+F43+G43</f>
        <v>80</v>
      </c>
      <c r="E43" s="5">
        <f>E44+E45</f>
        <v>80</v>
      </c>
      <c r="F43" s="5">
        <f>F44+F45</f>
        <v>0</v>
      </c>
      <c r="G43" s="5">
        <f>G44+G45</f>
        <v>0</v>
      </c>
    </row>
    <row r="44" spans="1:7" ht="21" customHeight="1">
      <c r="A44" s="28"/>
      <c r="B44" s="28"/>
      <c r="C44" s="17" t="s">
        <v>101</v>
      </c>
      <c r="D44" s="5">
        <f>E44+F44+G44</f>
        <v>0</v>
      </c>
      <c r="E44" s="5">
        <v>0</v>
      </c>
      <c r="F44" s="5">
        <v>0</v>
      </c>
      <c r="G44" s="5">
        <v>0</v>
      </c>
    </row>
    <row r="45" spans="1:7" ht="21" customHeight="1">
      <c r="A45" s="29"/>
      <c r="B45" s="29"/>
      <c r="C45" s="17" t="s">
        <v>111</v>
      </c>
      <c r="D45" s="5">
        <f>SUM(E45:G45)</f>
        <v>80</v>
      </c>
      <c r="E45" s="5">
        <f>0+80</f>
        <v>80</v>
      </c>
      <c r="F45" s="5">
        <v>0</v>
      </c>
      <c r="G45" s="5">
        <v>0</v>
      </c>
    </row>
    <row r="46" spans="1:7" ht="19.5" customHeight="1">
      <c r="A46" s="27" t="s">
        <v>114</v>
      </c>
      <c r="B46" s="27" t="s">
        <v>115</v>
      </c>
      <c r="C46" s="17" t="s">
        <v>56</v>
      </c>
      <c r="D46" s="5">
        <f>E46+F46+G46</f>
        <v>6</v>
      </c>
      <c r="E46" s="5">
        <f>E47+E48</f>
        <v>6</v>
      </c>
      <c r="F46" s="5">
        <f>F47+F48</f>
        <v>0</v>
      </c>
      <c r="G46" s="5">
        <f>G47+G48</f>
        <v>0</v>
      </c>
    </row>
    <row r="47" spans="1:7" ht="19.5" customHeight="1">
      <c r="A47" s="28"/>
      <c r="B47" s="28"/>
      <c r="C47" s="17" t="s">
        <v>101</v>
      </c>
      <c r="D47" s="5">
        <f>E47+F47+G47</f>
        <v>0</v>
      </c>
      <c r="E47" s="5">
        <v>0</v>
      </c>
      <c r="F47" s="5">
        <v>0</v>
      </c>
      <c r="G47" s="5">
        <v>0</v>
      </c>
    </row>
    <row r="48" spans="1:7" ht="19.5" customHeight="1">
      <c r="A48" s="29"/>
      <c r="B48" s="29"/>
      <c r="C48" s="17" t="s">
        <v>111</v>
      </c>
      <c r="D48" s="5">
        <f aca="true" t="shared" si="2" ref="D48:D53">SUM(E48:G48)</f>
        <v>6</v>
      </c>
      <c r="E48" s="5">
        <f>0+6</f>
        <v>6</v>
      </c>
      <c r="F48" s="5">
        <v>0</v>
      </c>
      <c r="G48" s="5">
        <v>0</v>
      </c>
    </row>
    <row r="49" spans="1:7" ht="15.75" customHeight="1">
      <c r="A49" s="30" t="s">
        <v>4</v>
      </c>
      <c r="B49" s="30" t="s">
        <v>38</v>
      </c>
      <c r="C49" s="17" t="s">
        <v>56</v>
      </c>
      <c r="D49" s="5">
        <f t="shared" si="2"/>
        <v>12000</v>
      </c>
      <c r="E49" s="5">
        <f>E50+E51</f>
        <v>4000</v>
      </c>
      <c r="F49" s="5">
        <f>F50+F51</f>
        <v>4000</v>
      </c>
      <c r="G49" s="5">
        <f>G50+G51</f>
        <v>4000</v>
      </c>
    </row>
    <row r="50" spans="1:7" ht="15.75" customHeight="1">
      <c r="A50" s="30"/>
      <c r="B50" s="30"/>
      <c r="C50" s="17" t="s">
        <v>41</v>
      </c>
      <c r="D50" s="5">
        <f t="shared" si="2"/>
        <v>12000</v>
      </c>
      <c r="E50" s="5">
        <f>E52-E51</f>
        <v>4000</v>
      </c>
      <c r="F50" s="5">
        <f>F52-F51</f>
        <v>4000</v>
      </c>
      <c r="G50" s="5">
        <f>G52-G51</f>
        <v>4000</v>
      </c>
    </row>
    <row r="51" spans="1:7" ht="15.75" customHeight="1">
      <c r="A51" s="30"/>
      <c r="B51" s="30"/>
      <c r="C51" s="17" t="s">
        <v>42</v>
      </c>
      <c r="D51" s="5">
        <f t="shared" si="2"/>
        <v>0</v>
      </c>
      <c r="E51" s="5">
        <v>0</v>
      </c>
      <c r="F51" s="5">
        <v>0</v>
      </c>
      <c r="G51" s="5">
        <v>0</v>
      </c>
    </row>
    <row r="52" spans="1:7" ht="15.75" customHeight="1">
      <c r="A52" s="30"/>
      <c r="B52" s="30"/>
      <c r="C52" s="17" t="s">
        <v>49</v>
      </c>
      <c r="D52" s="5">
        <f t="shared" si="2"/>
        <v>12000</v>
      </c>
      <c r="E52" s="5">
        <f>E58+E55</f>
        <v>4000</v>
      </c>
      <c r="F52" s="5">
        <f>F58+F55</f>
        <v>4000</v>
      </c>
      <c r="G52" s="5">
        <f>G58+G55</f>
        <v>4000</v>
      </c>
    </row>
    <row r="53" spans="1:7" ht="15.75" customHeight="1">
      <c r="A53" s="30"/>
      <c r="B53" s="30"/>
      <c r="C53" s="17" t="s">
        <v>101</v>
      </c>
      <c r="D53" s="5">
        <f t="shared" si="2"/>
        <v>0</v>
      </c>
      <c r="E53" s="5">
        <v>0</v>
      </c>
      <c r="F53" s="5">
        <v>0</v>
      </c>
      <c r="G53" s="5">
        <v>0</v>
      </c>
    </row>
    <row r="54" spans="1:7" ht="15.75" customHeight="1">
      <c r="A54" s="30" t="s">
        <v>21</v>
      </c>
      <c r="B54" s="30" t="s">
        <v>65</v>
      </c>
      <c r="C54" s="17" t="s">
        <v>56</v>
      </c>
      <c r="D54" s="5">
        <f>E54+F54+G54</f>
        <v>10200</v>
      </c>
      <c r="E54" s="5">
        <f>E55+E56</f>
        <v>3400</v>
      </c>
      <c r="F54" s="5">
        <f>F55+F56</f>
        <v>3400</v>
      </c>
      <c r="G54" s="5">
        <f>G55+G56</f>
        <v>3400</v>
      </c>
    </row>
    <row r="55" spans="1:7" ht="15.75" customHeight="1">
      <c r="A55" s="30"/>
      <c r="B55" s="30"/>
      <c r="C55" s="17" t="s">
        <v>49</v>
      </c>
      <c r="D55" s="5">
        <f>SUM(E55:G55)</f>
        <v>10200</v>
      </c>
      <c r="E55" s="5">
        <v>3400</v>
      </c>
      <c r="F55" s="5">
        <v>3400</v>
      </c>
      <c r="G55" s="5">
        <v>3400</v>
      </c>
    </row>
    <row r="56" spans="1:7" ht="15.75" customHeight="1">
      <c r="A56" s="30"/>
      <c r="B56" s="30"/>
      <c r="C56" s="17" t="s">
        <v>101</v>
      </c>
      <c r="D56" s="5">
        <f>SUM(E56:G56)</f>
        <v>0</v>
      </c>
      <c r="E56" s="5">
        <v>0</v>
      </c>
      <c r="F56" s="5">
        <v>0</v>
      </c>
      <c r="G56" s="5">
        <v>0</v>
      </c>
    </row>
    <row r="57" spans="1:7" ht="21" customHeight="1">
      <c r="A57" s="30" t="s">
        <v>22</v>
      </c>
      <c r="B57" s="27" t="s">
        <v>119</v>
      </c>
      <c r="C57" s="17" t="s">
        <v>56</v>
      </c>
      <c r="D57" s="5">
        <f>E57+F57+G57</f>
        <v>1800</v>
      </c>
      <c r="E57" s="5">
        <f>E58+E59</f>
        <v>600</v>
      </c>
      <c r="F57" s="5">
        <f>F58+F59</f>
        <v>600</v>
      </c>
      <c r="G57" s="5">
        <f>G58+G59</f>
        <v>600</v>
      </c>
    </row>
    <row r="58" spans="1:7" ht="21" customHeight="1">
      <c r="A58" s="30"/>
      <c r="B58" s="28"/>
      <c r="C58" s="17" t="s">
        <v>49</v>
      </c>
      <c r="D58" s="5">
        <f aca="true" t="shared" si="3" ref="D58:D65">SUM(E58:G58)</f>
        <v>1800</v>
      </c>
      <c r="E58" s="5">
        <v>600</v>
      </c>
      <c r="F58" s="5">
        <v>600</v>
      </c>
      <c r="G58" s="5">
        <v>600</v>
      </c>
    </row>
    <row r="59" spans="1:7" ht="21" customHeight="1">
      <c r="A59" s="30"/>
      <c r="B59" s="29"/>
      <c r="C59" s="17" t="s">
        <v>101</v>
      </c>
      <c r="D59" s="5">
        <f t="shared" si="3"/>
        <v>0</v>
      </c>
      <c r="E59" s="5">
        <v>0</v>
      </c>
      <c r="F59" s="5">
        <v>0</v>
      </c>
      <c r="G59" s="5">
        <v>0</v>
      </c>
    </row>
    <row r="60" spans="1:7" ht="16.5" customHeight="1">
      <c r="A60" s="27" t="s">
        <v>45</v>
      </c>
      <c r="B60" s="27" t="s">
        <v>87</v>
      </c>
      <c r="C60" s="1" t="s">
        <v>56</v>
      </c>
      <c r="D60" s="5">
        <f t="shared" si="3"/>
        <v>18570</v>
      </c>
      <c r="E60" s="5">
        <f>E61+E62</f>
        <v>6190</v>
      </c>
      <c r="F60" s="5">
        <f>F61+F62</f>
        <v>6190</v>
      </c>
      <c r="G60" s="5">
        <f>G61+G62</f>
        <v>6190</v>
      </c>
    </row>
    <row r="61" spans="1:7" ht="16.5" customHeight="1">
      <c r="A61" s="28"/>
      <c r="B61" s="28"/>
      <c r="C61" s="1" t="s">
        <v>41</v>
      </c>
      <c r="D61" s="5">
        <f t="shared" si="3"/>
        <v>18570</v>
      </c>
      <c r="E61" s="5">
        <f>E63-E62+E64</f>
        <v>6190</v>
      </c>
      <c r="F61" s="5">
        <f>F63-F62+F64</f>
        <v>6190</v>
      </c>
      <c r="G61" s="5">
        <f>G63-G62+G64</f>
        <v>6190</v>
      </c>
    </row>
    <row r="62" spans="1:7" ht="16.5" customHeight="1">
      <c r="A62" s="28"/>
      <c r="B62" s="28"/>
      <c r="C62" s="1" t="s">
        <v>42</v>
      </c>
      <c r="D62" s="5">
        <f t="shared" si="3"/>
        <v>0</v>
      </c>
      <c r="E62" s="5">
        <f aca="true" t="shared" si="4" ref="E62:G63">E69+E87</f>
        <v>0</v>
      </c>
      <c r="F62" s="5">
        <f t="shared" si="4"/>
        <v>0</v>
      </c>
      <c r="G62" s="5">
        <f t="shared" si="4"/>
        <v>0</v>
      </c>
    </row>
    <row r="63" spans="1:7" ht="28.5" customHeight="1">
      <c r="A63" s="28"/>
      <c r="B63" s="28"/>
      <c r="C63" s="16" t="s">
        <v>48</v>
      </c>
      <c r="D63" s="5">
        <f t="shared" si="3"/>
        <v>18330</v>
      </c>
      <c r="E63" s="5">
        <f t="shared" si="4"/>
        <v>6110</v>
      </c>
      <c r="F63" s="5">
        <f t="shared" si="4"/>
        <v>6110</v>
      </c>
      <c r="G63" s="5">
        <f t="shared" si="4"/>
        <v>6110</v>
      </c>
    </row>
    <row r="64" spans="1:7" ht="16.5" customHeight="1">
      <c r="A64" s="28"/>
      <c r="B64" s="28"/>
      <c r="C64" s="1" t="s">
        <v>99</v>
      </c>
      <c r="D64" s="5">
        <f t="shared" si="3"/>
        <v>240</v>
      </c>
      <c r="E64" s="5">
        <f>E71+E69</f>
        <v>80</v>
      </c>
      <c r="F64" s="5">
        <f>F71+F69</f>
        <v>80</v>
      </c>
      <c r="G64" s="5">
        <f>G71+G69</f>
        <v>80</v>
      </c>
    </row>
    <row r="65" spans="1:7" ht="16.5" customHeight="1">
      <c r="A65" s="29"/>
      <c r="B65" s="29"/>
      <c r="C65" s="1" t="s">
        <v>102</v>
      </c>
      <c r="D65" s="5">
        <f t="shared" si="3"/>
        <v>0</v>
      </c>
      <c r="E65" s="5">
        <v>0</v>
      </c>
      <c r="F65" s="5">
        <v>0</v>
      </c>
      <c r="G65" s="5">
        <v>0</v>
      </c>
    </row>
    <row r="66" spans="1:7" ht="15" customHeight="1">
      <c r="A66" s="15">
        <v>1</v>
      </c>
      <c r="B66" s="15">
        <v>2</v>
      </c>
      <c r="C66" s="15">
        <v>3</v>
      </c>
      <c r="D66" s="19">
        <v>4</v>
      </c>
      <c r="E66" s="19">
        <v>5</v>
      </c>
      <c r="F66" s="19">
        <v>6</v>
      </c>
      <c r="G66" s="19">
        <v>7</v>
      </c>
    </row>
    <row r="67" spans="1:7" ht="17.25" customHeight="1">
      <c r="A67" s="27" t="s">
        <v>5</v>
      </c>
      <c r="B67" s="27" t="s">
        <v>39</v>
      </c>
      <c r="C67" s="1" t="s">
        <v>56</v>
      </c>
      <c r="D67" s="5">
        <f aca="true" t="shared" si="5" ref="D67:D89">SUM(E67:G67)</f>
        <v>240</v>
      </c>
      <c r="E67" s="5">
        <f>E68+E69</f>
        <v>80</v>
      </c>
      <c r="F67" s="5">
        <f>F68+F69</f>
        <v>80</v>
      </c>
      <c r="G67" s="5">
        <f>G68+G69</f>
        <v>80</v>
      </c>
    </row>
    <row r="68" spans="1:7" ht="17.25" customHeight="1">
      <c r="A68" s="28"/>
      <c r="B68" s="28"/>
      <c r="C68" s="1" t="s">
        <v>41</v>
      </c>
      <c r="D68" s="5">
        <f t="shared" si="5"/>
        <v>240</v>
      </c>
      <c r="E68" s="5">
        <f>E70+E71</f>
        <v>80</v>
      </c>
      <c r="F68" s="5">
        <f>F70+F71</f>
        <v>80</v>
      </c>
      <c r="G68" s="5">
        <f>G70+G71</f>
        <v>80</v>
      </c>
    </row>
    <row r="69" spans="1:7" ht="17.25" customHeight="1">
      <c r="A69" s="28"/>
      <c r="B69" s="28"/>
      <c r="C69" s="1" t="s">
        <v>42</v>
      </c>
      <c r="D69" s="5">
        <f t="shared" si="5"/>
        <v>0</v>
      </c>
      <c r="E69" s="5">
        <v>0</v>
      </c>
      <c r="F69" s="5">
        <v>0</v>
      </c>
      <c r="G69" s="5">
        <v>0</v>
      </c>
    </row>
    <row r="70" spans="1:7" ht="17.25" customHeight="1">
      <c r="A70" s="28"/>
      <c r="B70" s="28"/>
      <c r="C70" s="1" t="s">
        <v>49</v>
      </c>
      <c r="D70" s="5">
        <f t="shared" si="5"/>
        <v>0</v>
      </c>
      <c r="E70" s="5">
        <f>E82+E78+E74</f>
        <v>0</v>
      </c>
      <c r="F70" s="5">
        <f>F82+F78+F74</f>
        <v>0</v>
      </c>
      <c r="G70" s="5">
        <f>G82+G78+G74</f>
        <v>0</v>
      </c>
    </row>
    <row r="71" spans="1:7" ht="17.25" customHeight="1">
      <c r="A71" s="28"/>
      <c r="B71" s="28"/>
      <c r="C71" s="1" t="s">
        <v>99</v>
      </c>
      <c r="D71" s="5">
        <f t="shared" si="5"/>
        <v>240</v>
      </c>
      <c r="E71" s="5">
        <f>E75+E79+E83</f>
        <v>80</v>
      </c>
      <c r="F71" s="5">
        <f>F75+F79+F83</f>
        <v>80</v>
      </c>
      <c r="G71" s="5">
        <f>G75+G79+G83</f>
        <v>80</v>
      </c>
    </row>
    <row r="72" spans="1:7" ht="17.25" customHeight="1">
      <c r="A72" s="29"/>
      <c r="B72" s="29"/>
      <c r="C72" s="1" t="s">
        <v>101</v>
      </c>
      <c r="D72" s="5">
        <f>SUM(E72:G72)</f>
        <v>0</v>
      </c>
      <c r="E72" s="5">
        <v>0</v>
      </c>
      <c r="F72" s="5">
        <v>0</v>
      </c>
      <c r="G72" s="5">
        <v>0</v>
      </c>
    </row>
    <row r="73" spans="1:7" ht="17.25" customHeight="1">
      <c r="A73" s="27" t="s">
        <v>24</v>
      </c>
      <c r="B73" s="27" t="s">
        <v>93</v>
      </c>
      <c r="C73" s="1" t="s">
        <v>56</v>
      </c>
      <c r="D73" s="5">
        <f t="shared" si="5"/>
        <v>60</v>
      </c>
      <c r="E73" s="5">
        <f>E74+E75</f>
        <v>20</v>
      </c>
      <c r="F73" s="5">
        <f>F74+F75</f>
        <v>20</v>
      </c>
      <c r="G73" s="5">
        <f>G74+G75</f>
        <v>20</v>
      </c>
    </row>
    <row r="74" spans="1:7" ht="17.25" customHeight="1">
      <c r="A74" s="28"/>
      <c r="B74" s="28"/>
      <c r="C74" s="1" t="s">
        <v>49</v>
      </c>
      <c r="D74" s="5">
        <f t="shared" si="5"/>
        <v>0</v>
      </c>
      <c r="E74" s="5">
        <v>0</v>
      </c>
      <c r="F74" s="5">
        <v>0</v>
      </c>
      <c r="G74" s="5">
        <v>0</v>
      </c>
    </row>
    <row r="75" spans="1:7" ht="17.25" customHeight="1">
      <c r="A75" s="28"/>
      <c r="B75" s="28"/>
      <c r="C75" s="1" t="s">
        <v>99</v>
      </c>
      <c r="D75" s="5">
        <f t="shared" si="5"/>
        <v>60</v>
      </c>
      <c r="E75" s="5">
        <v>20</v>
      </c>
      <c r="F75" s="5">
        <v>20</v>
      </c>
      <c r="G75" s="5">
        <v>20</v>
      </c>
    </row>
    <row r="76" spans="1:7" ht="17.25" customHeight="1">
      <c r="A76" s="29"/>
      <c r="B76" s="29"/>
      <c r="C76" s="1" t="s">
        <v>101</v>
      </c>
      <c r="D76" s="5">
        <f>SUM(E76:G76)</f>
        <v>0</v>
      </c>
      <c r="E76" s="5">
        <v>0</v>
      </c>
      <c r="F76" s="5">
        <v>0</v>
      </c>
      <c r="G76" s="5">
        <v>0</v>
      </c>
    </row>
    <row r="77" spans="1:7" ht="17.25" customHeight="1">
      <c r="A77" s="27" t="s">
        <v>25</v>
      </c>
      <c r="B77" s="27" t="s">
        <v>69</v>
      </c>
      <c r="C77" s="1" t="s">
        <v>56</v>
      </c>
      <c r="D77" s="5">
        <f t="shared" si="5"/>
        <v>150</v>
      </c>
      <c r="E77" s="5">
        <f>E78+E79</f>
        <v>50</v>
      </c>
      <c r="F77" s="5">
        <f>F78+F79</f>
        <v>50</v>
      </c>
      <c r="G77" s="5">
        <f>G78+G79</f>
        <v>50</v>
      </c>
    </row>
    <row r="78" spans="1:7" ht="17.25" customHeight="1">
      <c r="A78" s="28"/>
      <c r="B78" s="28"/>
      <c r="C78" s="1" t="s">
        <v>49</v>
      </c>
      <c r="D78" s="5">
        <f t="shared" si="5"/>
        <v>0</v>
      </c>
      <c r="E78" s="5">
        <v>0</v>
      </c>
      <c r="F78" s="5">
        <v>0</v>
      </c>
      <c r="G78" s="5">
        <v>0</v>
      </c>
    </row>
    <row r="79" spans="1:7" ht="17.25" customHeight="1">
      <c r="A79" s="28"/>
      <c r="B79" s="28"/>
      <c r="C79" s="1" t="s">
        <v>99</v>
      </c>
      <c r="D79" s="5">
        <f t="shared" si="5"/>
        <v>150</v>
      </c>
      <c r="E79" s="5">
        <v>50</v>
      </c>
      <c r="F79" s="5">
        <v>50</v>
      </c>
      <c r="G79" s="5">
        <v>50</v>
      </c>
    </row>
    <row r="80" spans="1:7" ht="17.25" customHeight="1">
      <c r="A80" s="29"/>
      <c r="B80" s="29"/>
      <c r="C80" s="1" t="s">
        <v>101</v>
      </c>
      <c r="D80" s="5">
        <f>SUM(E80:G80)</f>
        <v>0</v>
      </c>
      <c r="E80" s="5">
        <v>0</v>
      </c>
      <c r="F80" s="5">
        <v>0</v>
      </c>
      <c r="G80" s="5">
        <v>0</v>
      </c>
    </row>
    <row r="81" spans="1:7" ht="17.25" customHeight="1">
      <c r="A81" s="27" t="s">
        <v>26</v>
      </c>
      <c r="B81" s="27" t="s">
        <v>68</v>
      </c>
      <c r="C81" s="17" t="s">
        <v>56</v>
      </c>
      <c r="D81" s="5">
        <f t="shared" si="5"/>
        <v>30</v>
      </c>
      <c r="E81" s="5">
        <f>E82+E83</f>
        <v>10</v>
      </c>
      <c r="F81" s="5">
        <f>F82+F83</f>
        <v>10</v>
      </c>
      <c r="G81" s="5">
        <f>G82+G83</f>
        <v>10</v>
      </c>
    </row>
    <row r="82" spans="1:7" ht="17.25" customHeight="1">
      <c r="A82" s="28"/>
      <c r="B82" s="28"/>
      <c r="C82" s="17" t="s">
        <v>49</v>
      </c>
      <c r="D82" s="5">
        <f t="shared" si="5"/>
        <v>0</v>
      </c>
      <c r="E82" s="5">
        <v>0</v>
      </c>
      <c r="F82" s="5">
        <v>0</v>
      </c>
      <c r="G82" s="5">
        <v>0</v>
      </c>
    </row>
    <row r="83" spans="1:7" ht="17.25" customHeight="1">
      <c r="A83" s="28"/>
      <c r="B83" s="28"/>
      <c r="C83" s="17" t="s">
        <v>99</v>
      </c>
      <c r="D83" s="5">
        <f t="shared" si="5"/>
        <v>30</v>
      </c>
      <c r="E83" s="5">
        <v>10</v>
      </c>
      <c r="F83" s="5">
        <v>10</v>
      </c>
      <c r="G83" s="5">
        <v>10</v>
      </c>
    </row>
    <row r="84" spans="1:7" ht="17.25" customHeight="1">
      <c r="A84" s="29"/>
      <c r="B84" s="29"/>
      <c r="C84" s="17" t="s">
        <v>101</v>
      </c>
      <c r="D84" s="5">
        <f>SUM(E84:G84)</f>
        <v>0</v>
      </c>
      <c r="E84" s="5">
        <v>0</v>
      </c>
      <c r="F84" s="5">
        <v>0</v>
      </c>
      <c r="G84" s="5">
        <v>0</v>
      </c>
    </row>
    <row r="85" spans="1:7" ht="17.25" customHeight="1">
      <c r="A85" s="30" t="s">
        <v>6</v>
      </c>
      <c r="B85" s="30" t="s">
        <v>79</v>
      </c>
      <c r="C85" s="17" t="s">
        <v>56</v>
      </c>
      <c r="D85" s="5">
        <f t="shared" si="5"/>
        <v>18330</v>
      </c>
      <c r="E85" s="5">
        <f>E88</f>
        <v>6110</v>
      </c>
      <c r="F85" s="5">
        <f>F88</f>
        <v>6110</v>
      </c>
      <c r="G85" s="5">
        <f>G88</f>
        <v>6110</v>
      </c>
    </row>
    <row r="86" spans="1:7" ht="17.25" customHeight="1">
      <c r="A86" s="30"/>
      <c r="B86" s="30"/>
      <c r="C86" s="17" t="s">
        <v>41</v>
      </c>
      <c r="D86" s="5">
        <f t="shared" si="5"/>
        <v>18330</v>
      </c>
      <c r="E86" s="5">
        <f>E88-E87</f>
        <v>6110</v>
      </c>
      <c r="F86" s="5">
        <f>F88-F87</f>
        <v>6110</v>
      </c>
      <c r="G86" s="5">
        <f>G88-G87</f>
        <v>6110</v>
      </c>
    </row>
    <row r="87" spans="1:7" ht="17.25" customHeight="1">
      <c r="A87" s="30"/>
      <c r="B87" s="30"/>
      <c r="C87" s="17" t="s">
        <v>42</v>
      </c>
      <c r="D87" s="5">
        <f t="shared" si="5"/>
        <v>0</v>
      </c>
      <c r="E87" s="5">
        <v>0</v>
      </c>
      <c r="F87" s="5">
        <v>0</v>
      </c>
      <c r="G87" s="5">
        <v>0</v>
      </c>
    </row>
    <row r="88" spans="1:7" ht="17.25" customHeight="1">
      <c r="A88" s="30"/>
      <c r="B88" s="30"/>
      <c r="C88" s="17" t="s">
        <v>49</v>
      </c>
      <c r="D88" s="5">
        <f>SUM(E88:G88)</f>
        <v>18330</v>
      </c>
      <c r="E88" s="5">
        <f>E91+E94+E97+E101+E104+E107</f>
        <v>6110</v>
      </c>
      <c r="F88" s="5">
        <f>F91+F94+F97+F101+F104+F107</f>
        <v>6110</v>
      </c>
      <c r="G88" s="5">
        <f>G91+G94+G97+G101+G104+G107</f>
        <v>6110</v>
      </c>
    </row>
    <row r="89" spans="1:7" ht="17.25" customHeight="1">
      <c r="A89" s="30"/>
      <c r="B89" s="30"/>
      <c r="C89" s="17" t="s">
        <v>101</v>
      </c>
      <c r="D89" s="5">
        <f t="shared" si="5"/>
        <v>0</v>
      </c>
      <c r="E89" s="5">
        <v>0</v>
      </c>
      <c r="F89" s="5">
        <v>0</v>
      </c>
      <c r="G89" s="5">
        <v>0</v>
      </c>
    </row>
    <row r="90" spans="1:7" ht="17.25" customHeight="1">
      <c r="A90" s="30" t="s">
        <v>27</v>
      </c>
      <c r="B90" s="30" t="s">
        <v>80</v>
      </c>
      <c r="C90" s="17" t="s">
        <v>56</v>
      </c>
      <c r="D90" s="5">
        <f aca="true" t="shared" si="6" ref="D90:D108">SUM(E90:G90)</f>
        <v>2400</v>
      </c>
      <c r="E90" s="5">
        <f>E91</f>
        <v>800</v>
      </c>
      <c r="F90" s="5">
        <f>F91</f>
        <v>800</v>
      </c>
      <c r="G90" s="5">
        <f>G91</f>
        <v>800</v>
      </c>
    </row>
    <row r="91" spans="1:7" ht="17.25" customHeight="1">
      <c r="A91" s="30"/>
      <c r="B91" s="30"/>
      <c r="C91" s="17" t="s">
        <v>49</v>
      </c>
      <c r="D91" s="5">
        <f t="shared" si="6"/>
        <v>2400</v>
      </c>
      <c r="E91" s="5">
        <v>800</v>
      </c>
      <c r="F91" s="5">
        <v>800</v>
      </c>
      <c r="G91" s="5">
        <v>800</v>
      </c>
    </row>
    <row r="92" spans="1:7" ht="17.25" customHeight="1">
      <c r="A92" s="30"/>
      <c r="B92" s="30"/>
      <c r="C92" s="17" t="s">
        <v>101</v>
      </c>
      <c r="D92" s="5">
        <f t="shared" si="6"/>
        <v>0</v>
      </c>
      <c r="E92" s="5">
        <v>0</v>
      </c>
      <c r="F92" s="5">
        <v>0</v>
      </c>
      <c r="G92" s="5">
        <v>0</v>
      </c>
    </row>
    <row r="93" spans="1:7" ht="21" customHeight="1">
      <c r="A93" s="30" t="s">
        <v>28</v>
      </c>
      <c r="B93" s="30" t="s">
        <v>81</v>
      </c>
      <c r="C93" s="17" t="s">
        <v>56</v>
      </c>
      <c r="D93" s="5">
        <f t="shared" si="6"/>
        <v>6900</v>
      </c>
      <c r="E93" s="5">
        <f>E94</f>
        <v>2300</v>
      </c>
      <c r="F93" s="5">
        <f>F94</f>
        <v>2300</v>
      </c>
      <c r="G93" s="5">
        <f>G94</f>
        <v>2300</v>
      </c>
    </row>
    <row r="94" spans="1:7" ht="19.5" customHeight="1">
      <c r="A94" s="30"/>
      <c r="B94" s="30"/>
      <c r="C94" s="17" t="s">
        <v>49</v>
      </c>
      <c r="D94" s="5">
        <f t="shared" si="6"/>
        <v>6900</v>
      </c>
      <c r="E94" s="5">
        <v>2300</v>
      </c>
      <c r="F94" s="5">
        <f>2300-2300+2300</f>
        <v>2300</v>
      </c>
      <c r="G94" s="5">
        <v>2300</v>
      </c>
    </row>
    <row r="95" spans="1:7" ht="21.75" customHeight="1">
      <c r="A95" s="30"/>
      <c r="B95" s="30"/>
      <c r="C95" s="17" t="s">
        <v>101</v>
      </c>
      <c r="D95" s="5">
        <f t="shared" si="6"/>
        <v>0</v>
      </c>
      <c r="E95" s="5">
        <v>0</v>
      </c>
      <c r="F95" s="5">
        <v>0</v>
      </c>
      <c r="G95" s="5">
        <v>0</v>
      </c>
    </row>
    <row r="96" spans="1:7" ht="20.25" customHeight="1">
      <c r="A96" s="30" t="s">
        <v>29</v>
      </c>
      <c r="B96" s="30" t="s">
        <v>46</v>
      </c>
      <c r="C96" s="17" t="s">
        <v>56</v>
      </c>
      <c r="D96" s="5">
        <f t="shared" si="6"/>
        <v>4500</v>
      </c>
      <c r="E96" s="5">
        <f>E97+E98</f>
        <v>1500</v>
      </c>
      <c r="F96" s="5">
        <f>F97+F98</f>
        <v>1500</v>
      </c>
      <c r="G96" s="5">
        <f>G97+G98</f>
        <v>1500</v>
      </c>
    </row>
    <row r="97" spans="1:7" ht="20.25" customHeight="1">
      <c r="A97" s="30"/>
      <c r="B97" s="30"/>
      <c r="C97" s="17" t="s">
        <v>49</v>
      </c>
      <c r="D97" s="5">
        <f t="shared" si="6"/>
        <v>4500</v>
      </c>
      <c r="E97" s="5">
        <v>1500</v>
      </c>
      <c r="F97" s="5">
        <f>1500-1500+1500</f>
        <v>1500</v>
      </c>
      <c r="G97" s="5">
        <v>1500</v>
      </c>
    </row>
    <row r="98" spans="1:7" ht="21" customHeight="1">
      <c r="A98" s="30"/>
      <c r="B98" s="30"/>
      <c r="C98" s="17" t="s">
        <v>101</v>
      </c>
      <c r="D98" s="5">
        <f t="shared" si="6"/>
        <v>0</v>
      </c>
      <c r="E98" s="5">
        <v>0</v>
      </c>
      <c r="F98" s="5">
        <v>0</v>
      </c>
      <c r="G98" s="5">
        <v>0</v>
      </c>
    </row>
    <row r="99" spans="1:7" s="13" customFormat="1" ht="14.25">
      <c r="A99" s="14">
        <v>1</v>
      </c>
      <c r="B99" s="14">
        <v>2</v>
      </c>
      <c r="C99" s="14">
        <v>3</v>
      </c>
      <c r="D99" s="14">
        <v>4</v>
      </c>
      <c r="E99" s="14">
        <v>5</v>
      </c>
      <c r="F99" s="14">
        <v>6</v>
      </c>
      <c r="G99" s="14">
        <v>7</v>
      </c>
    </row>
    <row r="100" spans="1:7" ht="50.25" customHeight="1">
      <c r="A100" s="30" t="s">
        <v>52</v>
      </c>
      <c r="B100" s="30" t="s">
        <v>94</v>
      </c>
      <c r="C100" s="17" t="s">
        <v>56</v>
      </c>
      <c r="D100" s="5">
        <f t="shared" si="6"/>
        <v>1800</v>
      </c>
      <c r="E100" s="5">
        <f>E101</f>
        <v>600</v>
      </c>
      <c r="F100" s="5">
        <f>F101</f>
        <v>600</v>
      </c>
      <c r="G100" s="5">
        <f>G101</f>
        <v>600</v>
      </c>
    </row>
    <row r="101" spans="1:7" ht="50.25" customHeight="1">
      <c r="A101" s="30"/>
      <c r="B101" s="30"/>
      <c r="C101" s="16" t="s">
        <v>49</v>
      </c>
      <c r="D101" s="5">
        <f t="shared" si="6"/>
        <v>1800</v>
      </c>
      <c r="E101" s="5">
        <v>600</v>
      </c>
      <c r="F101" s="5">
        <f>600-600+600</f>
        <v>600</v>
      </c>
      <c r="G101" s="5">
        <v>600</v>
      </c>
    </row>
    <row r="102" spans="1:7" ht="52.5" customHeight="1">
      <c r="A102" s="30"/>
      <c r="B102" s="30"/>
      <c r="C102" s="16" t="s">
        <v>101</v>
      </c>
      <c r="D102" s="5">
        <f t="shared" si="6"/>
        <v>0</v>
      </c>
      <c r="E102" s="5">
        <v>0</v>
      </c>
      <c r="F102" s="5">
        <v>0</v>
      </c>
      <c r="G102" s="5">
        <v>0</v>
      </c>
    </row>
    <row r="103" spans="1:7" ht="78" customHeight="1">
      <c r="A103" s="30" t="s">
        <v>30</v>
      </c>
      <c r="B103" s="30" t="s">
        <v>83</v>
      </c>
      <c r="C103" s="17" t="s">
        <v>56</v>
      </c>
      <c r="D103" s="5">
        <f>E103+F103+G103</f>
        <v>1950</v>
      </c>
      <c r="E103" s="5">
        <f>E104+E105</f>
        <v>650</v>
      </c>
      <c r="F103" s="5">
        <f>F104+F105</f>
        <v>650</v>
      </c>
      <c r="G103" s="5">
        <f>G104+G105</f>
        <v>650</v>
      </c>
    </row>
    <row r="104" spans="1:7" ht="96" customHeight="1">
      <c r="A104" s="30"/>
      <c r="B104" s="30"/>
      <c r="C104" s="17" t="s">
        <v>49</v>
      </c>
      <c r="D104" s="5">
        <f>SUM(E104:G104)</f>
        <v>1950</v>
      </c>
      <c r="E104" s="5">
        <v>650</v>
      </c>
      <c r="F104" s="5">
        <v>650</v>
      </c>
      <c r="G104" s="5">
        <v>650</v>
      </c>
    </row>
    <row r="105" spans="1:7" ht="51.75" customHeight="1">
      <c r="A105" s="30"/>
      <c r="B105" s="30"/>
      <c r="C105" s="17" t="s">
        <v>101</v>
      </c>
      <c r="D105" s="5">
        <f>SUM(E105:G105)</f>
        <v>0</v>
      </c>
      <c r="E105" s="5">
        <v>0</v>
      </c>
      <c r="F105" s="5">
        <v>0</v>
      </c>
      <c r="G105" s="5">
        <v>0</v>
      </c>
    </row>
    <row r="106" spans="1:7" ht="54.75" customHeight="1">
      <c r="A106" s="30" t="s">
        <v>31</v>
      </c>
      <c r="B106" s="30" t="s">
        <v>95</v>
      </c>
      <c r="C106" s="16" t="s">
        <v>56</v>
      </c>
      <c r="D106" s="5">
        <f>E106+F106+G106</f>
        <v>780</v>
      </c>
      <c r="E106" s="5">
        <f>E107+E108</f>
        <v>260</v>
      </c>
      <c r="F106" s="5">
        <f>F107+F108</f>
        <v>260</v>
      </c>
      <c r="G106" s="5">
        <f>G107+G108</f>
        <v>260</v>
      </c>
    </row>
    <row r="107" spans="1:7" ht="54.75" customHeight="1">
      <c r="A107" s="30"/>
      <c r="B107" s="30"/>
      <c r="C107" s="17" t="s">
        <v>49</v>
      </c>
      <c r="D107" s="5">
        <f t="shared" si="6"/>
        <v>780</v>
      </c>
      <c r="E107" s="5">
        <v>260</v>
      </c>
      <c r="F107" s="5">
        <v>260</v>
      </c>
      <c r="G107" s="5">
        <v>260</v>
      </c>
    </row>
    <row r="108" spans="1:7" ht="54.75" customHeight="1">
      <c r="A108" s="30"/>
      <c r="B108" s="30"/>
      <c r="C108" s="17" t="s">
        <v>101</v>
      </c>
      <c r="D108" s="5">
        <f t="shared" si="6"/>
        <v>0</v>
      </c>
      <c r="E108" s="5">
        <v>0</v>
      </c>
      <c r="F108" s="5">
        <v>0</v>
      </c>
      <c r="G108" s="5">
        <v>0</v>
      </c>
    </row>
    <row r="109" spans="1:7" ht="15" customHeight="1">
      <c r="A109" s="14">
        <v>1</v>
      </c>
      <c r="B109" s="14">
        <v>2</v>
      </c>
      <c r="C109" s="14">
        <v>3</v>
      </c>
      <c r="D109" s="14">
        <v>4</v>
      </c>
      <c r="E109" s="14">
        <v>5</v>
      </c>
      <c r="F109" s="14">
        <v>6</v>
      </c>
      <c r="G109" s="14">
        <v>7</v>
      </c>
    </row>
    <row r="110" spans="1:7" ht="15.75" customHeight="1">
      <c r="A110" s="27" t="s">
        <v>44</v>
      </c>
      <c r="B110" s="27" t="s">
        <v>91</v>
      </c>
      <c r="C110" s="1" t="s">
        <v>56</v>
      </c>
      <c r="D110" s="5">
        <f>SUM(E110:G110)</f>
        <v>118410</v>
      </c>
      <c r="E110" s="5">
        <f>E111+E112</f>
        <v>25470</v>
      </c>
      <c r="F110" s="5">
        <f>F111+F112</f>
        <v>46470</v>
      </c>
      <c r="G110" s="5">
        <f>G111+G112</f>
        <v>46470</v>
      </c>
    </row>
    <row r="111" spans="1:7" ht="15.75" customHeight="1">
      <c r="A111" s="28"/>
      <c r="B111" s="28"/>
      <c r="C111" s="1" t="s">
        <v>41</v>
      </c>
      <c r="D111" s="5">
        <f>SUM(E111:G111)</f>
        <v>118410</v>
      </c>
      <c r="E111" s="5">
        <f>E113+E114</f>
        <v>25470</v>
      </c>
      <c r="F111" s="5">
        <f>F113+F114</f>
        <v>46470</v>
      </c>
      <c r="G111" s="5">
        <f>G113+G114</f>
        <v>46470</v>
      </c>
    </row>
    <row r="112" spans="1:7" ht="15.75" customHeight="1">
      <c r="A112" s="28"/>
      <c r="B112" s="28"/>
      <c r="C112" s="1" t="s">
        <v>42</v>
      </c>
      <c r="D112" s="5">
        <f>SUM(E112:G112)</f>
        <v>0</v>
      </c>
      <c r="E112" s="5">
        <v>0</v>
      </c>
      <c r="F112" s="5">
        <v>0</v>
      </c>
      <c r="G112" s="5">
        <v>0</v>
      </c>
    </row>
    <row r="113" spans="1:7" ht="15.75" customHeight="1">
      <c r="A113" s="28"/>
      <c r="B113" s="28"/>
      <c r="C113" s="16" t="s">
        <v>48</v>
      </c>
      <c r="D113" s="5">
        <f aca="true" t="shared" si="7" ref="D113:D136">SUM(E113:G113)</f>
        <v>118080</v>
      </c>
      <c r="E113" s="5">
        <f>E120+E133</f>
        <v>25360</v>
      </c>
      <c r="F113" s="5">
        <f>F120+F133</f>
        <v>46360</v>
      </c>
      <c r="G113" s="5">
        <f>G120+G133</f>
        <v>46360</v>
      </c>
    </row>
    <row r="114" spans="1:7" ht="15.75" customHeight="1">
      <c r="A114" s="28"/>
      <c r="B114" s="28"/>
      <c r="C114" s="16" t="s">
        <v>99</v>
      </c>
      <c r="D114" s="5">
        <f t="shared" si="7"/>
        <v>330</v>
      </c>
      <c r="E114" s="5">
        <f>E134</f>
        <v>110</v>
      </c>
      <c r="F114" s="5">
        <f>F134</f>
        <v>110</v>
      </c>
      <c r="G114" s="5">
        <f>G134</f>
        <v>110</v>
      </c>
    </row>
    <row r="115" spans="1:7" ht="15.75" customHeight="1">
      <c r="A115" s="28"/>
      <c r="B115" s="28"/>
      <c r="C115" s="1" t="s">
        <v>100</v>
      </c>
      <c r="D115" s="5">
        <f t="shared" si="7"/>
        <v>0</v>
      </c>
      <c r="E115" s="5">
        <v>0</v>
      </c>
      <c r="F115" s="5">
        <v>0</v>
      </c>
      <c r="G115" s="5">
        <v>0</v>
      </c>
    </row>
    <row r="116" spans="1:7" ht="15.75" customHeight="1">
      <c r="A116" s="28"/>
      <c r="B116" s="28"/>
      <c r="C116" s="1" t="s">
        <v>101</v>
      </c>
      <c r="D116" s="5">
        <f t="shared" si="7"/>
        <v>0</v>
      </c>
      <c r="E116" s="5">
        <v>0</v>
      </c>
      <c r="F116" s="5">
        <v>0</v>
      </c>
      <c r="G116" s="5">
        <v>0</v>
      </c>
    </row>
    <row r="117" spans="1:7" ht="15.75" customHeight="1">
      <c r="A117" s="27" t="s">
        <v>32</v>
      </c>
      <c r="B117" s="27" t="s">
        <v>73</v>
      </c>
      <c r="C117" s="17" t="s">
        <v>56</v>
      </c>
      <c r="D117" s="5">
        <f t="shared" si="7"/>
        <v>51300</v>
      </c>
      <c r="E117" s="5">
        <f>E118+E119</f>
        <v>3100</v>
      </c>
      <c r="F117" s="5">
        <f>F118+F119</f>
        <v>24100</v>
      </c>
      <c r="G117" s="5">
        <f>G118+G119</f>
        <v>24100</v>
      </c>
    </row>
    <row r="118" spans="1:7" ht="15.75" customHeight="1">
      <c r="A118" s="28"/>
      <c r="B118" s="28"/>
      <c r="C118" s="17" t="s">
        <v>41</v>
      </c>
      <c r="D118" s="5">
        <f>SUM(E118:G118)</f>
        <v>51300</v>
      </c>
      <c r="E118" s="5">
        <f>E120</f>
        <v>3100</v>
      </c>
      <c r="F118" s="5">
        <f>F120</f>
        <v>24100</v>
      </c>
      <c r="G118" s="5">
        <f>G120</f>
        <v>24100</v>
      </c>
    </row>
    <row r="119" spans="1:7" ht="15.75" customHeight="1">
      <c r="A119" s="28"/>
      <c r="B119" s="28"/>
      <c r="C119" s="17" t="s">
        <v>42</v>
      </c>
      <c r="D119" s="5">
        <f>SUM(E119:G119)</f>
        <v>0</v>
      </c>
      <c r="E119" s="5">
        <v>0</v>
      </c>
      <c r="F119" s="5">
        <v>0</v>
      </c>
      <c r="G119" s="5">
        <v>0</v>
      </c>
    </row>
    <row r="120" spans="1:7" ht="15.75" customHeight="1">
      <c r="A120" s="28"/>
      <c r="B120" s="28"/>
      <c r="C120" s="17" t="s">
        <v>49</v>
      </c>
      <c r="D120" s="5">
        <f t="shared" si="7"/>
        <v>51300</v>
      </c>
      <c r="E120" s="5">
        <f>E124+E127</f>
        <v>3100</v>
      </c>
      <c r="F120" s="5">
        <f>F124+F127</f>
        <v>24100</v>
      </c>
      <c r="G120" s="5">
        <f>G124+G127</f>
        <v>24100</v>
      </c>
    </row>
    <row r="121" spans="1:7" ht="15.75" customHeight="1">
      <c r="A121" s="28"/>
      <c r="B121" s="28"/>
      <c r="C121" s="17" t="s">
        <v>100</v>
      </c>
      <c r="D121" s="5">
        <f t="shared" si="7"/>
        <v>0</v>
      </c>
      <c r="E121" s="5">
        <v>0</v>
      </c>
      <c r="F121" s="5">
        <v>0</v>
      </c>
      <c r="G121" s="5">
        <v>0</v>
      </c>
    </row>
    <row r="122" spans="1:7" ht="15.75" customHeight="1">
      <c r="A122" s="29"/>
      <c r="B122" s="29"/>
      <c r="C122" s="17" t="s">
        <v>101</v>
      </c>
      <c r="D122" s="5">
        <f t="shared" si="7"/>
        <v>0</v>
      </c>
      <c r="E122" s="5">
        <v>0</v>
      </c>
      <c r="F122" s="5">
        <v>0</v>
      </c>
      <c r="G122" s="5">
        <v>0</v>
      </c>
    </row>
    <row r="123" spans="1:7" ht="20.25" customHeight="1">
      <c r="A123" s="30" t="s">
        <v>33</v>
      </c>
      <c r="B123" s="30" t="s">
        <v>72</v>
      </c>
      <c r="C123" s="17" t="s">
        <v>56</v>
      </c>
      <c r="D123" s="5">
        <f t="shared" si="7"/>
        <v>51000</v>
      </c>
      <c r="E123" s="5">
        <f>E124+E125</f>
        <v>3000</v>
      </c>
      <c r="F123" s="5">
        <f>F124+F125</f>
        <v>24000</v>
      </c>
      <c r="G123" s="5">
        <f>G124+G125</f>
        <v>24000</v>
      </c>
    </row>
    <row r="124" spans="1:7" ht="20.25" customHeight="1">
      <c r="A124" s="30"/>
      <c r="B124" s="30"/>
      <c r="C124" s="17" t="s">
        <v>49</v>
      </c>
      <c r="D124" s="5">
        <f t="shared" si="7"/>
        <v>51000</v>
      </c>
      <c r="E124" s="5">
        <f>24000-24000+3000</f>
        <v>3000</v>
      </c>
      <c r="F124" s="5">
        <v>24000</v>
      </c>
      <c r="G124" s="5">
        <v>24000</v>
      </c>
    </row>
    <row r="125" spans="1:7" ht="20.25" customHeight="1">
      <c r="A125" s="30"/>
      <c r="B125" s="30"/>
      <c r="C125" s="17" t="s">
        <v>100</v>
      </c>
      <c r="D125" s="5">
        <f t="shared" si="7"/>
        <v>0</v>
      </c>
      <c r="E125" s="5">
        <v>0</v>
      </c>
      <c r="F125" s="5">
        <v>0</v>
      </c>
      <c r="G125" s="5">
        <f>0</f>
        <v>0</v>
      </c>
    </row>
    <row r="126" spans="1:7" ht="20.25" customHeight="1">
      <c r="A126" s="27" t="s">
        <v>70</v>
      </c>
      <c r="B126" s="27" t="s">
        <v>71</v>
      </c>
      <c r="C126" s="17" t="s">
        <v>56</v>
      </c>
      <c r="D126" s="5">
        <f>SUM(E126:G126)</f>
        <v>300</v>
      </c>
      <c r="E126" s="5">
        <f>E127+E128</f>
        <v>100</v>
      </c>
      <c r="F126" s="5">
        <f>F127+F128</f>
        <v>100</v>
      </c>
      <c r="G126" s="5">
        <f>G127+G128</f>
        <v>100</v>
      </c>
    </row>
    <row r="127" spans="1:7" ht="20.25" customHeight="1">
      <c r="A127" s="28"/>
      <c r="B127" s="28"/>
      <c r="C127" s="17" t="s">
        <v>49</v>
      </c>
      <c r="D127" s="5">
        <f>SUM(E127:G127)</f>
        <v>300</v>
      </c>
      <c r="E127" s="5">
        <v>100</v>
      </c>
      <c r="F127" s="5">
        <v>100</v>
      </c>
      <c r="G127" s="5">
        <v>100</v>
      </c>
    </row>
    <row r="128" spans="1:7" ht="20.25" customHeight="1">
      <c r="A128" s="28"/>
      <c r="B128" s="28"/>
      <c r="C128" s="17" t="s">
        <v>100</v>
      </c>
      <c r="D128" s="5">
        <f>SUM(E128:G128)</f>
        <v>0</v>
      </c>
      <c r="E128" s="5">
        <v>0</v>
      </c>
      <c r="F128" s="5">
        <v>0</v>
      </c>
      <c r="G128" s="5">
        <f>0</f>
        <v>0</v>
      </c>
    </row>
    <row r="129" spans="1:7" ht="20.25" customHeight="1">
      <c r="A129" s="29"/>
      <c r="B129" s="29"/>
      <c r="C129" s="17" t="s">
        <v>101</v>
      </c>
      <c r="D129" s="5">
        <f>SUM(E129:G129)</f>
        <v>0</v>
      </c>
      <c r="E129" s="5">
        <v>0</v>
      </c>
      <c r="F129" s="5">
        <v>0</v>
      </c>
      <c r="G129" s="5">
        <v>0</v>
      </c>
    </row>
    <row r="130" spans="1:7" ht="15" customHeight="1">
      <c r="A130" s="27" t="s">
        <v>7</v>
      </c>
      <c r="B130" s="27" t="s">
        <v>8</v>
      </c>
      <c r="C130" s="1" t="s">
        <v>56</v>
      </c>
      <c r="D130" s="5">
        <f t="shared" si="7"/>
        <v>67110</v>
      </c>
      <c r="E130" s="5">
        <f>E131+E132</f>
        <v>22370</v>
      </c>
      <c r="F130" s="5">
        <f>F131+F132</f>
        <v>22370</v>
      </c>
      <c r="G130" s="5">
        <f>G131+G132</f>
        <v>22370</v>
      </c>
    </row>
    <row r="131" spans="1:7" ht="15" customHeight="1">
      <c r="A131" s="28"/>
      <c r="B131" s="28"/>
      <c r="C131" s="1" t="s">
        <v>41</v>
      </c>
      <c r="D131" s="5">
        <f>SUM(E131:G131)</f>
        <v>67110</v>
      </c>
      <c r="E131" s="5">
        <f>E133+E135+E136+E134</f>
        <v>22370</v>
      </c>
      <c r="F131" s="5">
        <f>F133+F135+F136+F134</f>
        <v>22370</v>
      </c>
      <c r="G131" s="5">
        <f>G133+G135+G136+G134</f>
        <v>22370</v>
      </c>
    </row>
    <row r="132" spans="1:7" ht="15" customHeight="1">
      <c r="A132" s="28"/>
      <c r="B132" s="28"/>
      <c r="C132" s="1" t="s">
        <v>42</v>
      </c>
      <c r="D132" s="5">
        <f>SUM(E132:G132)</f>
        <v>0</v>
      </c>
      <c r="E132" s="5">
        <v>0</v>
      </c>
      <c r="F132" s="5">
        <v>0</v>
      </c>
      <c r="G132" s="5">
        <v>0</v>
      </c>
    </row>
    <row r="133" spans="1:7" ht="15" customHeight="1">
      <c r="A133" s="28"/>
      <c r="B133" s="28"/>
      <c r="C133" s="1" t="s">
        <v>49</v>
      </c>
      <c r="D133" s="5">
        <f t="shared" si="7"/>
        <v>66780</v>
      </c>
      <c r="E133" s="5">
        <f>E138+E143+E147+E151</f>
        <v>22260</v>
      </c>
      <c r="F133" s="5">
        <f>F138+F143+F147+F151</f>
        <v>22260</v>
      </c>
      <c r="G133" s="5">
        <f>G138+G143+G147+G151</f>
        <v>22260</v>
      </c>
    </row>
    <row r="134" spans="1:7" ht="15" customHeight="1">
      <c r="A134" s="28"/>
      <c r="B134" s="28"/>
      <c r="C134" s="1" t="s">
        <v>99</v>
      </c>
      <c r="D134" s="5">
        <f t="shared" si="7"/>
        <v>330</v>
      </c>
      <c r="E134" s="5">
        <f>E152</f>
        <v>110</v>
      </c>
      <c r="F134" s="5">
        <f>F152</f>
        <v>110</v>
      </c>
      <c r="G134" s="5">
        <f>G152</f>
        <v>110</v>
      </c>
    </row>
    <row r="135" spans="1:7" ht="15" customHeight="1">
      <c r="A135" s="28"/>
      <c r="B135" s="28"/>
      <c r="C135" s="1" t="s">
        <v>100</v>
      </c>
      <c r="D135" s="5">
        <f t="shared" si="7"/>
        <v>0</v>
      </c>
      <c r="E135" s="5">
        <v>0</v>
      </c>
      <c r="F135" s="5">
        <v>0</v>
      </c>
      <c r="G135" s="5">
        <v>0</v>
      </c>
    </row>
    <row r="136" spans="1:7" ht="15" customHeight="1">
      <c r="A136" s="28"/>
      <c r="B136" s="28"/>
      <c r="C136" s="1" t="s">
        <v>101</v>
      </c>
      <c r="D136" s="5">
        <f t="shared" si="7"/>
        <v>0</v>
      </c>
      <c r="E136" s="5">
        <v>0</v>
      </c>
      <c r="F136" s="5">
        <v>0</v>
      </c>
      <c r="G136" s="5">
        <v>0</v>
      </c>
    </row>
    <row r="137" spans="1:7" ht="40.5" customHeight="1">
      <c r="A137" s="30" t="s">
        <v>34</v>
      </c>
      <c r="B137" s="30" t="s">
        <v>78</v>
      </c>
      <c r="C137" s="17" t="s">
        <v>56</v>
      </c>
      <c r="D137" s="5">
        <f aca="true" t="shared" si="8" ref="D137:D145">SUM(E137:G137)</f>
        <v>3600</v>
      </c>
      <c r="E137" s="5">
        <f>E138+E139+E140</f>
        <v>1200</v>
      </c>
      <c r="F137" s="5">
        <f>F138+F139+F140</f>
        <v>1200</v>
      </c>
      <c r="G137" s="5">
        <f>G138+G139+G140</f>
        <v>1200</v>
      </c>
    </row>
    <row r="138" spans="1:7" ht="40.5" customHeight="1">
      <c r="A138" s="30"/>
      <c r="B138" s="30"/>
      <c r="C138" s="16" t="s">
        <v>49</v>
      </c>
      <c r="D138" s="5">
        <f t="shared" si="8"/>
        <v>3600</v>
      </c>
      <c r="E138" s="5">
        <v>1200</v>
      </c>
      <c r="F138" s="5">
        <v>1200</v>
      </c>
      <c r="G138" s="5">
        <f>500+100+600</f>
        <v>1200</v>
      </c>
    </row>
    <row r="139" spans="1:7" ht="40.5" customHeight="1">
      <c r="A139" s="30"/>
      <c r="B139" s="30"/>
      <c r="C139" s="16" t="s">
        <v>100</v>
      </c>
      <c r="D139" s="5">
        <v>0</v>
      </c>
      <c r="E139" s="5">
        <v>0</v>
      </c>
      <c r="F139" s="5">
        <v>0</v>
      </c>
      <c r="G139" s="5">
        <v>0</v>
      </c>
    </row>
    <row r="140" spans="1:7" ht="59.25" customHeight="1">
      <c r="A140" s="30"/>
      <c r="B140" s="30"/>
      <c r="C140" s="16" t="s">
        <v>101</v>
      </c>
      <c r="D140" s="5">
        <f t="shared" si="8"/>
        <v>0</v>
      </c>
      <c r="E140" s="5">
        <v>0</v>
      </c>
      <c r="F140" s="5">
        <v>0</v>
      </c>
      <c r="G140" s="5">
        <v>0</v>
      </c>
    </row>
    <row r="141" spans="1:7" ht="15" customHeight="1">
      <c r="A141" s="15">
        <v>1</v>
      </c>
      <c r="B141" s="15">
        <v>2</v>
      </c>
      <c r="C141" s="14">
        <v>3</v>
      </c>
      <c r="D141" s="19">
        <v>4</v>
      </c>
      <c r="E141" s="19">
        <v>5</v>
      </c>
      <c r="F141" s="19">
        <v>6</v>
      </c>
      <c r="G141" s="19">
        <v>7</v>
      </c>
    </row>
    <row r="142" spans="1:7" ht="36" customHeight="1">
      <c r="A142" s="27" t="s">
        <v>66</v>
      </c>
      <c r="B142" s="27" t="s">
        <v>77</v>
      </c>
      <c r="C142" s="16" t="s">
        <v>56</v>
      </c>
      <c r="D142" s="5">
        <f t="shared" si="8"/>
        <v>60000</v>
      </c>
      <c r="E142" s="5">
        <f>E143+E144+E145</f>
        <v>20000</v>
      </c>
      <c r="F142" s="5">
        <f>F143+F144+F145</f>
        <v>20000</v>
      </c>
      <c r="G142" s="5">
        <f>G143+G144+G145</f>
        <v>20000</v>
      </c>
    </row>
    <row r="143" spans="1:7" ht="36" customHeight="1">
      <c r="A143" s="28"/>
      <c r="B143" s="28"/>
      <c r="C143" s="16" t="s">
        <v>49</v>
      </c>
      <c r="D143" s="5">
        <f t="shared" si="8"/>
        <v>60000</v>
      </c>
      <c r="E143" s="5">
        <v>20000</v>
      </c>
      <c r="F143" s="5">
        <v>20000</v>
      </c>
      <c r="G143" s="5">
        <v>20000</v>
      </c>
    </row>
    <row r="144" spans="1:7" ht="36" customHeight="1">
      <c r="A144" s="28"/>
      <c r="B144" s="28"/>
      <c r="C144" s="16" t="s">
        <v>100</v>
      </c>
      <c r="D144" s="5">
        <f t="shared" si="8"/>
        <v>0</v>
      </c>
      <c r="E144" s="5">
        <v>0</v>
      </c>
      <c r="F144" s="5">
        <v>0</v>
      </c>
      <c r="G144" s="5">
        <v>0</v>
      </c>
    </row>
    <row r="145" spans="1:7" ht="75.75" customHeight="1">
      <c r="A145" s="28"/>
      <c r="B145" s="28"/>
      <c r="C145" s="16" t="s">
        <v>101</v>
      </c>
      <c r="D145" s="5">
        <f t="shared" si="8"/>
        <v>0</v>
      </c>
      <c r="E145" s="5">
        <v>0</v>
      </c>
      <c r="F145" s="5">
        <v>0</v>
      </c>
      <c r="G145" s="5">
        <v>0</v>
      </c>
    </row>
    <row r="146" spans="1:7" ht="22.5" customHeight="1">
      <c r="A146" s="30" t="s">
        <v>67</v>
      </c>
      <c r="B146" s="30" t="s">
        <v>60</v>
      </c>
      <c r="C146" s="16" t="s">
        <v>56</v>
      </c>
      <c r="D146" s="5">
        <f aca="true" t="shared" si="9" ref="D146:D154">SUM(E146:G146)</f>
        <v>3180</v>
      </c>
      <c r="E146" s="5">
        <f>E147+E148+E149</f>
        <v>1060</v>
      </c>
      <c r="F146" s="5">
        <f>F147+F148+F149</f>
        <v>1060</v>
      </c>
      <c r="G146" s="5">
        <f>G147+G148+G149</f>
        <v>1060</v>
      </c>
    </row>
    <row r="147" spans="1:7" ht="22.5" customHeight="1">
      <c r="A147" s="30"/>
      <c r="B147" s="30"/>
      <c r="C147" s="16" t="s">
        <v>49</v>
      </c>
      <c r="D147" s="5">
        <f t="shared" si="9"/>
        <v>3180</v>
      </c>
      <c r="E147" s="5">
        <v>1060</v>
      </c>
      <c r="F147" s="5">
        <v>1060</v>
      </c>
      <c r="G147" s="5">
        <v>1060</v>
      </c>
    </row>
    <row r="148" spans="1:7" ht="22.5" customHeight="1">
      <c r="A148" s="30"/>
      <c r="B148" s="30"/>
      <c r="C148" s="16" t="s">
        <v>100</v>
      </c>
      <c r="D148" s="5">
        <f t="shared" si="9"/>
        <v>0</v>
      </c>
      <c r="E148" s="5">
        <v>0</v>
      </c>
      <c r="F148" s="5">
        <v>0</v>
      </c>
      <c r="G148" s="5">
        <v>0</v>
      </c>
    </row>
    <row r="149" spans="1:7" ht="22.5" customHeight="1">
      <c r="A149" s="30"/>
      <c r="B149" s="30"/>
      <c r="C149" s="16" t="s">
        <v>103</v>
      </c>
      <c r="D149" s="5">
        <f t="shared" si="9"/>
        <v>0</v>
      </c>
      <c r="E149" s="5">
        <v>0</v>
      </c>
      <c r="F149" s="5">
        <v>0</v>
      </c>
      <c r="G149" s="5">
        <v>0</v>
      </c>
    </row>
    <row r="150" spans="1:7" ht="21" customHeight="1">
      <c r="A150" s="30" t="s">
        <v>74</v>
      </c>
      <c r="B150" s="30" t="s">
        <v>75</v>
      </c>
      <c r="C150" s="16" t="s">
        <v>56</v>
      </c>
      <c r="D150" s="5">
        <f t="shared" si="9"/>
        <v>330</v>
      </c>
      <c r="E150" s="5">
        <f>E151+E153+E154+E152</f>
        <v>110</v>
      </c>
      <c r="F150" s="5">
        <f>F151+F153+F154+F152</f>
        <v>110</v>
      </c>
      <c r="G150" s="5">
        <f>G151+G153+G154+G152</f>
        <v>110</v>
      </c>
    </row>
    <row r="151" spans="1:8" ht="21" customHeight="1">
      <c r="A151" s="30"/>
      <c r="B151" s="30"/>
      <c r="C151" s="16" t="s">
        <v>49</v>
      </c>
      <c r="D151" s="5">
        <f t="shared" si="9"/>
        <v>0</v>
      </c>
      <c r="E151" s="5">
        <v>0</v>
      </c>
      <c r="F151" s="5">
        <v>0</v>
      </c>
      <c r="G151" s="5">
        <v>0</v>
      </c>
      <c r="H151" s="18"/>
    </row>
    <row r="152" spans="1:8" ht="21" customHeight="1">
      <c r="A152" s="30"/>
      <c r="B152" s="30"/>
      <c r="C152" s="16" t="s">
        <v>99</v>
      </c>
      <c r="D152" s="5">
        <f t="shared" si="9"/>
        <v>330</v>
      </c>
      <c r="E152" s="5">
        <v>110</v>
      </c>
      <c r="F152" s="5">
        <v>110</v>
      </c>
      <c r="G152" s="5">
        <v>110</v>
      </c>
      <c r="H152" s="18"/>
    </row>
    <row r="153" spans="1:7" ht="21" customHeight="1">
      <c r="A153" s="30"/>
      <c r="B153" s="30"/>
      <c r="C153" s="16" t="s">
        <v>100</v>
      </c>
      <c r="D153" s="5">
        <f t="shared" si="9"/>
        <v>0</v>
      </c>
      <c r="E153" s="5">
        <v>0</v>
      </c>
      <c r="F153" s="5">
        <v>0</v>
      </c>
      <c r="G153" s="5">
        <v>0</v>
      </c>
    </row>
    <row r="154" spans="1:7" ht="21" customHeight="1">
      <c r="A154" s="30"/>
      <c r="B154" s="30"/>
      <c r="C154" s="16" t="s">
        <v>101</v>
      </c>
      <c r="D154" s="5">
        <f t="shared" si="9"/>
        <v>0</v>
      </c>
      <c r="E154" s="5">
        <v>0</v>
      </c>
      <c r="F154" s="5">
        <v>0</v>
      </c>
      <c r="G154" s="5">
        <v>0</v>
      </c>
    </row>
    <row r="155" spans="1:7" ht="42.75" customHeight="1">
      <c r="A155" s="34"/>
      <c r="B155" s="34"/>
      <c r="C155" s="34"/>
      <c r="D155" s="34"/>
      <c r="E155" s="34"/>
      <c r="F155" s="34"/>
      <c r="G155" s="34"/>
    </row>
    <row r="158" ht="14.25">
      <c r="B158" s="24"/>
    </row>
    <row r="160" ht="14.25">
      <c r="B160" s="25"/>
    </row>
    <row r="161" ht="14.25">
      <c r="B161" s="4"/>
    </row>
    <row r="162" ht="14.25">
      <c r="B162" s="4"/>
    </row>
    <row r="163" ht="14.25">
      <c r="B163" s="25"/>
    </row>
    <row r="166" ht="14.25">
      <c r="B166" s="24"/>
    </row>
  </sheetData>
  <sheetProtection/>
  <mergeCells count="75">
    <mergeCell ref="A33:A36"/>
    <mergeCell ref="A40:A41"/>
    <mergeCell ref="A38:A39"/>
    <mergeCell ref="A77:A80"/>
    <mergeCell ref="A103:A105"/>
    <mergeCell ref="A90:A92"/>
    <mergeCell ref="A67:A72"/>
    <mergeCell ref="A57:A59"/>
    <mergeCell ref="B85:B89"/>
    <mergeCell ref="A81:A84"/>
    <mergeCell ref="A100:A102"/>
    <mergeCell ref="B67:B72"/>
    <mergeCell ref="A96:A98"/>
    <mergeCell ref="A60:A65"/>
    <mergeCell ref="A73:A76"/>
    <mergeCell ref="B81:B84"/>
    <mergeCell ref="A117:A122"/>
    <mergeCell ref="B126:B129"/>
    <mergeCell ref="B103:B105"/>
    <mergeCell ref="A93:A95"/>
    <mergeCell ref="A126:A129"/>
    <mergeCell ref="B96:B98"/>
    <mergeCell ref="A106:A108"/>
    <mergeCell ref="B100:B102"/>
    <mergeCell ref="B93:B95"/>
    <mergeCell ref="A155:G155"/>
    <mergeCell ref="A150:A154"/>
    <mergeCell ref="B150:B154"/>
    <mergeCell ref="B142:B145"/>
    <mergeCell ref="A142:A145"/>
    <mergeCell ref="B130:B136"/>
    <mergeCell ref="B146:B149"/>
    <mergeCell ref="A146:A149"/>
    <mergeCell ref="B137:B140"/>
    <mergeCell ref="A130:A136"/>
    <mergeCell ref="B60:B65"/>
    <mergeCell ref="B110:B116"/>
    <mergeCell ref="A110:A116"/>
    <mergeCell ref="A21:A25"/>
    <mergeCell ref="D5:G5"/>
    <mergeCell ref="B8:B15"/>
    <mergeCell ref="A8:A15"/>
    <mergeCell ref="B43:B45"/>
    <mergeCell ref="A46:A48"/>
    <mergeCell ref="B46:B48"/>
    <mergeCell ref="A137:A140"/>
    <mergeCell ref="B123:B125"/>
    <mergeCell ref="B106:B108"/>
    <mergeCell ref="A123:A125"/>
    <mergeCell ref="B117:B122"/>
    <mergeCell ref="B21:B25"/>
    <mergeCell ref="B73:B76"/>
    <mergeCell ref="A85:A89"/>
    <mergeCell ref="B77:B80"/>
    <mergeCell ref="A43:A45"/>
    <mergeCell ref="A54:A56"/>
    <mergeCell ref="D1:G1"/>
    <mergeCell ref="A3:G3"/>
    <mergeCell ref="A5:A6"/>
    <mergeCell ref="B5:B6"/>
    <mergeCell ref="C5:C6"/>
    <mergeCell ref="B26:B28"/>
    <mergeCell ref="B16:B20"/>
    <mergeCell ref="A16:A20"/>
    <mergeCell ref="A26:A28"/>
    <mergeCell ref="B57:B59"/>
    <mergeCell ref="A30:A32"/>
    <mergeCell ref="B30:B32"/>
    <mergeCell ref="B90:B92"/>
    <mergeCell ref="B33:B35"/>
    <mergeCell ref="B38:B39"/>
    <mergeCell ref="B40:B41"/>
    <mergeCell ref="A49:A53"/>
    <mergeCell ref="B49:B53"/>
    <mergeCell ref="B54:B56"/>
  </mergeCells>
  <printOptions horizontalCentered="1"/>
  <pageMargins left="0.5905511811023623" right="0.5905511811023623" top="1.141732283464567" bottom="0.5905511811023623" header="0.31496062992125984" footer="0.31496062992125984"/>
  <pageSetup fitToHeight="20" horizontalDpi="600" verticalDpi="600" orientation="landscape" paperSize="9" scale="68" r:id="rId1"/>
  <rowBreaks count="9" manualBreakCount="9">
    <brk id="28" max="6" man="1"/>
    <brk id="36" max="6" man="1"/>
    <brk id="37" max="6" man="1"/>
    <brk id="39" max="6" man="1"/>
    <brk id="41" max="6" man="1"/>
    <brk id="65" max="6" man="1"/>
    <brk id="98" max="6" man="1"/>
    <brk id="108" max="6" man="1"/>
    <brk id="14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43"/>
  <sheetViews>
    <sheetView view="pageBreakPreview" zoomScale="60" zoomScaleNormal="90" zoomScalePageLayoutView="0" workbookViewId="0" topLeftCell="A55">
      <selection activeCell="B55" sqref="B55:B58"/>
    </sheetView>
  </sheetViews>
  <sheetFormatPr defaultColWidth="9.140625" defaultRowHeight="15"/>
  <cols>
    <col min="1" max="1" width="35.140625" style="6" customWidth="1"/>
    <col min="2" max="2" width="58.28125" style="6" customWidth="1"/>
    <col min="3" max="3" width="45.28125" style="6" customWidth="1"/>
    <col min="4" max="7" width="11.7109375" style="6" customWidth="1"/>
    <col min="8" max="8" width="12.00390625" style="8" customWidth="1"/>
    <col min="9" max="9" width="11.8515625" style="8" customWidth="1"/>
    <col min="10" max="10" width="9.7109375" style="4" bestFit="1" customWidth="1"/>
    <col min="11" max="29" width="8.8515625" style="4" customWidth="1"/>
    <col min="30" max="16384" width="9.140625" style="4" customWidth="1"/>
  </cols>
  <sheetData>
    <row r="1" spans="1:7" ht="120" customHeight="1">
      <c r="A1" s="20"/>
      <c r="B1" s="21"/>
      <c r="C1" s="20"/>
      <c r="D1" s="31" t="s">
        <v>104</v>
      </c>
      <c r="E1" s="31"/>
      <c r="F1" s="31"/>
      <c r="G1" s="31"/>
    </row>
    <row r="2" spans="1:7" ht="39.75" customHeight="1">
      <c r="A2" s="36" t="s">
        <v>17</v>
      </c>
      <c r="B2" s="36"/>
      <c r="C2" s="36"/>
      <c r="D2" s="36"/>
      <c r="E2" s="36"/>
      <c r="F2" s="36"/>
      <c r="G2" s="36"/>
    </row>
    <row r="3" spans="5:7" ht="14.25">
      <c r="E3" s="37"/>
      <c r="F3" s="37"/>
      <c r="G3" s="37"/>
    </row>
    <row r="4" spans="1:8" ht="24" customHeight="1">
      <c r="A4" s="33" t="s">
        <v>0</v>
      </c>
      <c r="B4" s="33" t="s">
        <v>53</v>
      </c>
      <c r="C4" s="33" t="s">
        <v>9</v>
      </c>
      <c r="D4" s="33" t="s">
        <v>54</v>
      </c>
      <c r="E4" s="33"/>
      <c r="F4" s="33"/>
      <c r="G4" s="33"/>
      <c r="H4" s="9"/>
    </row>
    <row r="5" spans="1:9" ht="26.25" customHeight="1">
      <c r="A5" s="33"/>
      <c r="B5" s="33"/>
      <c r="C5" s="33"/>
      <c r="D5" s="14" t="s">
        <v>1</v>
      </c>
      <c r="E5" s="14" t="s">
        <v>62</v>
      </c>
      <c r="F5" s="14" t="s">
        <v>63</v>
      </c>
      <c r="G5" s="14" t="s">
        <v>64</v>
      </c>
      <c r="H5" s="10"/>
      <c r="I5" s="11"/>
    </row>
    <row r="6" spans="1:8" ht="14.25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9"/>
    </row>
    <row r="7" spans="1:9" ht="15.75" customHeight="1">
      <c r="A7" s="30" t="s">
        <v>2</v>
      </c>
      <c r="B7" s="30" t="s">
        <v>88</v>
      </c>
      <c r="C7" s="17" t="s">
        <v>56</v>
      </c>
      <c r="D7" s="5">
        <f>SUM(E7:G7)</f>
        <v>703850</v>
      </c>
      <c r="E7" s="5">
        <f>E9+E11+E13+E15</f>
        <v>221406.8</v>
      </c>
      <c r="F7" s="5">
        <f>F9+F13+F11+F15</f>
        <v>229070.1</v>
      </c>
      <c r="G7" s="5">
        <f>G9+G13+G11+G15</f>
        <v>253373.1</v>
      </c>
      <c r="H7" s="2"/>
      <c r="I7" s="3"/>
    </row>
    <row r="8" spans="1:9" ht="15.75" customHeight="1">
      <c r="A8" s="30"/>
      <c r="B8" s="30"/>
      <c r="C8" s="17" t="s">
        <v>41</v>
      </c>
      <c r="D8" s="5">
        <f aca="true" t="shared" si="0" ref="D8:D13">SUM(E8:G8)</f>
        <v>703850</v>
      </c>
      <c r="E8" s="5">
        <f>E7</f>
        <v>221406.8</v>
      </c>
      <c r="F8" s="5">
        <f>F7</f>
        <v>229070.1</v>
      </c>
      <c r="G8" s="5">
        <f>G7</f>
        <v>253373.1</v>
      </c>
      <c r="H8" s="2"/>
      <c r="I8" s="3"/>
    </row>
    <row r="9" spans="1:9" ht="15.75" customHeight="1">
      <c r="A9" s="30"/>
      <c r="B9" s="30"/>
      <c r="C9" s="17" t="s">
        <v>50</v>
      </c>
      <c r="D9" s="5">
        <f t="shared" si="0"/>
        <v>180000</v>
      </c>
      <c r="E9" s="5">
        <f>E18+E120+E193</f>
        <v>30000</v>
      </c>
      <c r="F9" s="5">
        <f>F18+F120+F193</f>
        <v>60000</v>
      </c>
      <c r="G9" s="5">
        <f>G18+G120+G193</f>
        <v>90000</v>
      </c>
      <c r="H9" s="2"/>
      <c r="I9" s="3"/>
    </row>
    <row r="10" spans="1:9" ht="15.75" customHeight="1">
      <c r="A10" s="30"/>
      <c r="B10" s="30"/>
      <c r="C10" s="22" t="s">
        <v>13</v>
      </c>
      <c r="D10" s="5">
        <f t="shared" si="0"/>
        <v>180000</v>
      </c>
      <c r="E10" s="5">
        <f>E19</f>
        <v>30000</v>
      </c>
      <c r="F10" s="5">
        <f>F19</f>
        <v>60000</v>
      </c>
      <c r="G10" s="5">
        <f>G19</f>
        <v>90000</v>
      </c>
      <c r="H10" s="2"/>
      <c r="I10" s="3"/>
    </row>
    <row r="11" spans="1:9" ht="15.75" customHeight="1">
      <c r="A11" s="30"/>
      <c r="B11" s="30"/>
      <c r="C11" s="17" t="s">
        <v>61</v>
      </c>
      <c r="D11" s="5">
        <f t="shared" si="0"/>
        <v>339458</v>
      </c>
      <c r="E11" s="5">
        <f>E20+E121+E194</f>
        <v>143942.8</v>
      </c>
      <c r="F11" s="5">
        <f>F20+F121+F194</f>
        <v>100606.1</v>
      </c>
      <c r="G11" s="5">
        <f>G20+G121+G194</f>
        <v>94909.1</v>
      </c>
      <c r="H11" s="2"/>
      <c r="I11" s="3"/>
    </row>
    <row r="12" spans="1:9" ht="15.75" customHeight="1">
      <c r="A12" s="30"/>
      <c r="B12" s="30"/>
      <c r="C12" s="22" t="s">
        <v>13</v>
      </c>
      <c r="D12" s="5">
        <f t="shared" si="0"/>
        <v>339458</v>
      </c>
      <c r="E12" s="5">
        <f>E21</f>
        <v>143942.8</v>
      </c>
      <c r="F12" s="5">
        <f>F21</f>
        <v>100606.1</v>
      </c>
      <c r="G12" s="5">
        <f>G21</f>
        <v>94909.1</v>
      </c>
      <c r="H12" s="2"/>
      <c r="I12" s="3"/>
    </row>
    <row r="13" spans="1:9" ht="15.75" customHeight="1">
      <c r="A13" s="30"/>
      <c r="B13" s="30"/>
      <c r="C13" s="17" t="s">
        <v>12</v>
      </c>
      <c r="D13" s="5">
        <f t="shared" si="0"/>
        <v>184392</v>
      </c>
      <c r="E13" s="5">
        <f>E22+E122+E195</f>
        <v>47464</v>
      </c>
      <c r="F13" s="5">
        <f>F22+F122+F195</f>
        <v>68464</v>
      </c>
      <c r="G13" s="5">
        <f>G22+G122+G195</f>
        <v>68464</v>
      </c>
      <c r="H13" s="2"/>
      <c r="I13" s="3"/>
    </row>
    <row r="14" spans="1:9" ht="15.75" customHeight="1">
      <c r="A14" s="30"/>
      <c r="B14" s="30"/>
      <c r="C14" s="16" t="s">
        <v>13</v>
      </c>
      <c r="D14" s="5">
        <f aca="true" t="shared" si="1" ref="D14:D24">SUM(E14:G14)</f>
        <v>15968.7</v>
      </c>
      <c r="E14" s="5">
        <f>E23</f>
        <v>5387.7</v>
      </c>
      <c r="F14" s="5">
        <f>F23</f>
        <v>5135</v>
      </c>
      <c r="G14" s="5">
        <f>G23</f>
        <v>5446</v>
      </c>
      <c r="H14" s="2"/>
      <c r="I14" s="3"/>
    </row>
    <row r="15" spans="1:9" ht="15.75" customHeight="1">
      <c r="A15" s="30"/>
      <c r="B15" s="30"/>
      <c r="C15" s="17" t="s">
        <v>14</v>
      </c>
      <c r="D15" s="5">
        <f t="shared" si="1"/>
        <v>0</v>
      </c>
      <c r="E15" s="5">
        <f>E24+E125+E196</f>
        <v>0</v>
      </c>
      <c r="F15" s="5">
        <f>F24+F125+F196</f>
        <v>0</v>
      </c>
      <c r="G15" s="5">
        <f>G24+G125+G196</f>
        <v>0</v>
      </c>
      <c r="H15" s="2"/>
      <c r="I15" s="3"/>
    </row>
    <row r="16" spans="1:9" ht="15" customHeight="1">
      <c r="A16" s="30" t="s">
        <v>43</v>
      </c>
      <c r="B16" s="30" t="s">
        <v>89</v>
      </c>
      <c r="C16" s="17" t="s">
        <v>56</v>
      </c>
      <c r="D16" s="5">
        <f t="shared" si="1"/>
        <v>566870</v>
      </c>
      <c r="E16" s="5">
        <f>E18+E20+E22+E24</f>
        <v>189746.8</v>
      </c>
      <c r="F16" s="5">
        <f>F18+F20+F22+F24</f>
        <v>176410.1</v>
      </c>
      <c r="G16" s="5">
        <f>G18+G20+G22+G24</f>
        <v>200713.1</v>
      </c>
      <c r="H16" s="2"/>
      <c r="I16" s="3"/>
    </row>
    <row r="17" spans="1:9" ht="15" customHeight="1">
      <c r="A17" s="30"/>
      <c r="B17" s="30"/>
      <c r="C17" s="17" t="s">
        <v>41</v>
      </c>
      <c r="D17" s="5">
        <f t="shared" si="1"/>
        <v>566870</v>
      </c>
      <c r="E17" s="5">
        <f>E16</f>
        <v>189746.8</v>
      </c>
      <c r="F17" s="5">
        <f>F16</f>
        <v>176410.1</v>
      </c>
      <c r="G17" s="5">
        <f>G16</f>
        <v>200713.1</v>
      </c>
      <c r="H17" s="2"/>
      <c r="I17" s="3"/>
    </row>
    <row r="18" spans="1:9" ht="14.25">
      <c r="A18" s="30"/>
      <c r="B18" s="30"/>
      <c r="C18" s="17" t="s">
        <v>50</v>
      </c>
      <c r="D18" s="5">
        <f t="shared" si="1"/>
        <v>180000</v>
      </c>
      <c r="E18" s="5">
        <f>E27+E101</f>
        <v>30000</v>
      </c>
      <c r="F18" s="5">
        <f>F27+F101</f>
        <v>60000</v>
      </c>
      <c r="G18" s="5">
        <f>G27+G101</f>
        <v>90000</v>
      </c>
      <c r="H18" s="2"/>
      <c r="I18" s="3"/>
    </row>
    <row r="19" spans="1:9" ht="14.25">
      <c r="A19" s="30"/>
      <c r="B19" s="30"/>
      <c r="C19" s="22" t="s">
        <v>13</v>
      </c>
      <c r="D19" s="5">
        <f t="shared" si="1"/>
        <v>180000</v>
      </c>
      <c r="E19" s="5">
        <f>E28</f>
        <v>30000</v>
      </c>
      <c r="F19" s="5">
        <f>F28</f>
        <v>60000</v>
      </c>
      <c r="G19" s="5">
        <f>G28</f>
        <v>90000</v>
      </c>
      <c r="H19" s="2"/>
      <c r="I19" s="3"/>
    </row>
    <row r="20" spans="1:9" ht="15" customHeight="1">
      <c r="A20" s="30"/>
      <c r="B20" s="30"/>
      <c r="C20" s="17" t="s">
        <v>61</v>
      </c>
      <c r="D20" s="5">
        <f t="shared" si="1"/>
        <v>339458</v>
      </c>
      <c r="E20" s="5">
        <f>E29+E102</f>
        <v>143942.8</v>
      </c>
      <c r="F20" s="5">
        <f>F29+F102</f>
        <v>100606.1</v>
      </c>
      <c r="G20" s="5">
        <f>G29+G102</f>
        <v>94909.1</v>
      </c>
      <c r="H20" s="2"/>
      <c r="I20" s="3"/>
    </row>
    <row r="21" spans="1:9" ht="14.25" customHeight="1">
      <c r="A21" s="30"/>
      <c r="B21" s="30"/>
      <c r="C21" s="22" t="s">
        <v>13</v>
      </c>
      <c r="D21" s="5">
        <f t="shared" si="1"/>
        <v>339458</v>
      </c>
      <c r="E21" s="5">
        <f>E30</f>
        <v>143942.8</v>
      </c>
      <c r="F21" s="5">
        <f>F30</f>
        <v>100606.1</v>
      </c>
      <c r="G21" s="5">
        <f>G30</f>
        <v>94909.1</v>
      </c>
      <c r="H21" s="2"/>
      <c r="I21" s="3"/>
    </row>
    <row r="22" spans="1:9" ht="14.25">
      <c r="A22" s="30"/>
      <c r="B22" s="30"/>
      <c r="C22" s="17" t="s">
        <v>12</v>
      </c>
      <c r="D22" s="5">
        <f t="shared" si="1"/>
        <v>47412</v>
      </c>
      <c r="E22" s="5">
        <f>E31+E103</f>
        <v>15804</v>
      </c>
      <c r="F22" s="5">
        <f>F31+F103</f>
        <v>15804</v>
      </c>
      <c r="G22" s="5">
        <f>G31+G103</f>
        <v>15804</v>
      </c>
      <c r="H22" s="2"/>
      <c r="I22" s="3"/>
    </row>
    <row r="23" spans="1:9" ht="15" customHeight="1">
      <c r="A23" s="30"/>
      <c r="B23" s="30"/>
      <c r="C23" s="22" t="s">
        <v>13</v>
      </c>
      <c r="D23" s="5">
        <f t="shared" si="1"/>
        <v>15968.7</v>
      </c>
      <c r="E23" s="5">
        <f>E32</f>
        <v>5387.7</v>
      </c>
      <c r="F23" s="5">
        <f>F32</f>
        <v>5135</v>
      </c>
      <c r="G23" s="5">
        <f>G32</f>
        <v>5446</v>
      </c>
      <c r="H23" s="2"/>
      <c r="I23" s="3"/>
    </row>
    <row r="24" spans="1:9" ht="14.25">
      <c r="A24" s="30"/>
      <c r="B24" s="30"/>
      <c r="C24" s="17" t="s">
        <v>14</v>
      </c>
      <c r="D24" s="5">
        <f t="shared" si="1"/>
        <v>0</v>
      </c>
      <c r="E24" s="5">
        <f>E33+E106</f>
        <v>0</v>
      </c>
      <c r="F24" s="5">
        <f>F33+F106</f>
        <v>0</v>
      </c>
      <c r="G24" s="5">
        <f>G33+G106</f>
        <v>0</v>
      </c>
      <c r="H24" s="2"/>
      <c r="I24" s="3"/>
    </row>
    <row r="25" spans="1:9" ht="15" customHeight="1">
      <c r="A25" s="30" t="s">
        <v>3</v>
      </c>
      <c r="B25" s="30" t="s">
        <v>84</v>
      </c>
      <c r="C25" s="17" t="s">
        <v>56</v>
      </c>
      <c r="D25" s="5">
        <f aca="true" t="shared" si="2" ref="D25:D33">SUM(E25:G25)</f>
        <v>554870</v>
      </c>
      <c r="E25" s="5">
        <f>E27+E29+E31</f>
        <v>185746.8</v>
      </c>
      <c r="F25" s="5">
        <f>F27+F29+F31</f>
        <v>172410.1</v>
      </c>
      <c r="G25" s="5">
        <f>G27+G29+G31</f>
        <v>196713.1</v>
      </c>
      <c r="H25" s="2"/>
      <c r="I25" s="3"/>
    </row>
    <row r="26" spans="1:9" ht="15" customHeight="1">
      <c r="A26" s="30"/>
      <c r="B26" s="30"/>
      <c r="C26" s="17" t="s">
        <v>41</v>
      </c>
      <c r="D26" s="5">
        <f t="shared" si="2"/>
        <v>554870</v>
      </c>
      <c r="E26" s="5">
        <f>E25</f>
        <v>185746.8</v>
      </c>
      <c r="F26" s="5">
        <f>F25</f>
        <v>172410.1</v>
      </c>
      <c r="G26" s="5">
        <f>G25</f>
        <v>196713.1</v>
      </c>
      <c r="H26" s="2"/>
      <c r="I26" s="3"/>
    </row>
    <row r="27" spans="1:9" ht="14.25">
      <c r="A27" s="30"/>
      <c r="B27" s="30"/>
      <c r="C27" s="17" t="s">
        <v>50</v>
      </c>
      <c r="D27" s="5">
        <f t="shared" si="2"/>
        <v>180000</v>
      </c>
      <c r="E27" s="5">
        <f aca="true" t="shared" si="3" ref="E27:G28">E48</f>
        <v>30000</v>
      </c>
      <c r="F27" s="5">
        <f t="shared" si="3"/>
        <v>60000</v>
      </c>
      <c r="G27" s="5">
        <f t="shared" si="3"/>
        <v>90000</v>
      </c>
      <c r="H27" s="2"/>
      <c r="I27" s="3"/>
    </row>
    <row r="28" spans="1:9" ht="14.25">
      <c r="A28" s="30"/>
      <c r="B28" s="30"/>
      <c r="C28" s="22" t="s">
        <v>13</v>
      </c>
      <c r="D28" s="5">
        <f t="shared" si="2"/>
        <v>180000</v>
      </c>
      <c r="E28" s="5">
        <f t="shared" si="3"/>
        <v>30000</v>
      </c>
      <c r="F28" s="5">
        <f t="shared" si="3"/>
        <v>60000</v>
      </c>
      <c r="G28" s="5">
        <f t="shared" si="3"/>
        <v>90000</v>
      </c>
      <c r="H28" s="2"/>
      <c r="I28" s="3"/>
    </row>
    <row r="29" spans="1:9" ht="15.75" customHeight="1">
      <c r="A29" s="30"/>
      <c r="B29" s="30"/>
      <c r="C29" s="17" t="s">
        <v>112</v>
      </c>
      <c r="D29" s="5">
        <f t="shared" si="2"/>
        <v>339458</v>
      </c>
      <c r="E29" s="5">
        <f>E37+E43+E50+E78+E85+E92</f>
        <v>143942.8</v>
      </c>
      <c r="F29" s="5">
        <f>F37+F43+F50+F78</f>
        <v>100606.1</v>
      </c>
      <c r="G29" s="5">
        <f>G37+G43+G50+G78</f>
        <v>94909.1</v>
      </c>
      <c r="H29" s="2"/>
      <c r="I29" s="3"/>
    </row>
    <row r="30" spans="1:9" ht="15.75" customHeight="1">
      <c r="A30" s="30"/>
      <c r="B30" s="30"/>
      <c r="C30" s="22" t="s">
        <v>13</v>
      </c>
      <c r="D30" s="5">
        <f t="shared" si="2"/>
        <v>339458</v>
      </c>
      <c r="E30" s="5">
        <f>E51+E79+E86+E93</f>
        <v>143942.8</v>
      </c>
      <c r="F30" s="5">
        <f>F51+F79</f>
        <v>100606.1</v>
      </c>
      <c r="G30" s="5">
        <f>G51+G79</f>
        <v>94909.1</v>
      </c>
      <c r="H30" s="2"/>
      <c r="I30" s="3"/>
    </row>
    <row r="31" spans="1:9" ht="14.25">
      <c r="A31" s="30"/>
      <c r="B31" s="30"/>
      <c r="C31" s="17" t="s">
        <v>12</v>
      </c>
      <c r="D31" s="5">
        <f t="shared" si="2"/>
        <v>35412</v>
      </c>
      <c r="E31" s="5">
        <f>E38+E44+E52+E80+E87+E94</f>
        <v>11804</v>
      </c>
      <c r="F31" s="5">
        <f>F38+F44+F52+F80</f>
        <v>11804</v>
      </c>
      <c r="G31" s="5">
        <f>G38+G44+G52+G80</f>
        <v>11804</v>
      </c>
      <c r="H31" s="2"/>
      <c r="I31" s="3"/>
    </row>
    <row r="32" spans="1:9" ht="14.25">
      <c r="A32" s="30"/>
      <c r="B32" s="30"/>
      <c r="C32" s="22" t="s">
        <v>13</v>
      </c>
      <c r="D32" s="5">
        <f t="shared" si="2"/>
        <v>15968.7</v>
      </c>
      <c r="E32" s="5">
        <f>E39</f>
        <v>5387.7</v>
      </c>
      <c r="F32" s="5">
        <f>F39</f>
        <v>5135</v>
      </c>
      <c r="G32" s="5">
        <f>G39</f>
        <v>5446</v>
      </c>
      <c r="H32" s="2"/>
      <c r="I32" s="3"/>
    </row>
    <row r="33" spans="1:9" ht="14.25">
      <c r="A33" s="30"/>
      <c r="B33" s="30"/>
      <c r="C33" s="17" t="s">
        <v>14</v>
      </c>
      <c r="D33" s="5">
        <f t="shared" si="2"/>
        <v>0</v>
      </c>
      <c r="E33" s="5">
        <f>E40+E46</f>
        <v>0</v>
      </c>
      <c r="F33" s="5">
        <f>F40+F46</f>
        <v>0</v>
      </c>
      <c r="G33" s="5">
        <f>G40+G46</f>
        <v>0</v>
      </c>
      <c r="H33" s="2"/>
      <c r="I33" s="3"/>
    </row>
    <row r="34" spans="1:9" ht="14.25">
      <c r="A34" s="14">
        <v>1</v>
      </c>
      <c r="B34" s="14">
        <v>2</v>
      </c>
      <c r="C34" s="15">
        <v>3</v>
      </c>
      <c r="D34" s="15">
        <v>4</v>
      </c>
      <c r="E34" s="15">
        <v>5</v>
      </c>
      <c r="F34" s="15">
        <v>6</v>
      </c>
      <c r="G34" s="15">
        <v>7</v>
      </c>
      <c r="H34" s="2"/>
      <c r="I34" s="3"/>
    </row>
    <row r="35" spans="1:9" ht="21.75" customHeight="1">
      <c r="A35" s="30" t="s">
        <v>19</v>
      </c>
      <c r="B35" s="30" t="s">
        <v>106</v>
      </c>
      <c r="C35" s="17" t="s">
        <v>56</v>
      </c>
      <c r="D35" s="5">
        <f aca="true" t="shared" si="4" ref="D35:D40">SUM(E35:G35)</f>
        <v>26055.9</v>
      </c>
      <c r="E35" s="5">
        <f>SUM(E36:E38)+E40</f>
        <v>9546</v>
      </c>
      <c r="F35" s="5">
        <f>SUM(F36:F38)+F40</f>
        <v>8377.7</v>
      </c>
      <c r="G35" s="5">
        <f>SUM(G36:G38)+G40</f>
        <v>8132.2</v>
      </c>
      <c r="H35" s="2"/>
      <c r="I35" s="3"/>
    </row>
    <row r="36" spans="1:9" ht="21.75" customHeight="1">
      <c r="A36" s="30"/>
      <c r="B36" s="30"/>
      <c r="C36" s="17" t="s">
        <v>10</v>
      </c>
      <c r="D36" s="5">
        <f t="shared" si="4"/>
        <v>0</v>
      </c>
      <c r="E36" s="5">
        <v>0</v>
      </c>
      <c r="F36" s="5">
        <v>0</v>
      </c>
      <c r="G36" s="5">
        <v>0</v>
      </c>
      <c r="H36" s="2"/>
      <c r="I36" s="3"/>
    </row>
    <row r="37" spans="1:9" ht="21.75" customHeight="1">
      <c r="A37" s="30"/>
      <c r="B37" s="30"/>
      <c r="C37" s="17" t="s">
        <v>11</v>
      </c>
      <c r="D37" s="5">
        <f t="shared" si="4"/>
        <v>0</v>
      </c>
      <c r="E37" s="5">
        <v>0</v>
      </c>
      <c r="F37" s="5">
        <v>0</v>
      </c>
      <c r="G37" s="5">
        <v>0</v>
      </c>
      <c r="H37" s="2"/>
      <c r="I37" s="3"/>
    </row>
    <row r="38" spans="1:9" ht="21.75" customHeight="1">
      <c r="A38" s="30"/>
      <c r="B38" s="30"/>
      <c r="C38" s="17" t="s">
        <v>12</v>
      </c>
      <c r="D38" s="5">
        <f t="shared" si="4"/>
        <v>26055.9</v>
      </c>
      <c r="E38" s="5">
        <f>'Прил №3 гор бюд.'!E27</f>
        <v>9546</v>
      </c>
      <c r="F38" s="5">
        <f>'Прил №3 гор бюд.'!F27</f>
        <v>8377.7</v>
      </c>
      <c r="G38" s="5">
        <f>'Прил №3 гор бюд.'!G27</f>
        <v>8132.2</v>
      </c>
      <c r="H38" s="2"/>
      <c r="I38" s="3"/>
    </row>
    <row r="39" spans="1:9" ht="21.75" customHeight="1">
      <c r="A39" s="30"/>
      <c r="B39" s="30"/>
      <c r="C39" s="17" t="s">
        <v>13</v>
      </c>
      <c r="D39" s="5">
        <f t="shared" si="4"/>
        <v>15968.7</v>
      </c>
      <c r="E39" s="5">
        <f>4955+432.7</f>
        <v>5387.7</v>
      </c>
      <c r="F39" s="5">
        <v>5135</v>
      </c>
      <c r="G39" s="5">
        <v>5446</v>
      </c>
      <c r="H39" s="2"/>
      <c r="I39" s="3"/>
    </row>
    <row r="40" spans="1:9" ht="21.75" customHeight="1">
      <c r="A40" s="30"/>
      <c r="B40" s="30"/>
      <c r="C40" s="17" t="s">
        <v>14</v>
      </c>
      <c r="D40" s="5">
        <f t="shared" si="4"/>
        <v>0</v>
      </c>
      <c r="E40" s="5">
        <v>0</v>
      </c>
      <c r="F40" s="5">
        <v>0</v>
      </c>
      <c r="G40" s="5">
        <v>0</v>
      </c>
      <c r="H40" s="2"/>
      <c r="I40" s="3"/>
    </row>
    <row r="41" spans="1:9" ht="15" customHeight="1">
      <c r="A41" s="30" t="s">
        <v>20</v>
      </c>
      <c r="B41" s="30" t="s">
        <v>118</v>
      </c>
      <c r="C41" s="17" t="s">
        <v>56</v>
      </c>
      <c r="D41" s="5">
        <f aca="true" t="shared" si="5" ref="D41:D46">SUM(E41:G41)</f>
        <v>4412</v>
      </c>
      <c r="E41" s="5">
        <f>SUM(E42:E46)</f>
        <v>804</v>
      </c>
      <c r="F41" s="5">
        <f>SUM(F42:F46)</f>
        <v>1804</v>
      </c>
      <c r="G41" s="5">
        <f>SUM(G42:G46)</f>
        <v>1804</v>
      </c>
      <c r="H41" s="2"/>
      <c r="I41" s="3"/>
    </row>
    <row r="42" spans="1:9" ht="14.25">
      <c r="A42" s="30"/>
      <c r="B42" s="30"/>
      <c r="C42" s="17" t="s">
        <v>10</v>
      </c>
      <c r="D42" s="5">
        <f t="shared" si="5"/>
        <v>0</v>
      </c>
      <c r="E42" s="5">
        <v>0</v>
      </c>
      <c r="F42" s="5">
        <v>0</v>
      </c>
      <c r="G42" s="5">
        <v>0</v>
      </c>
      <c r="H42" s="2"/>
      <c r="I42" s="3"/>
    </row>
    <row r="43" spans="1:9" ht="18.75" customHeight="1">
      <c r="A43" s="30"/>
      <c r="B43" s="30"/>
      <c r="C43" s="17" t="s">
        <v>11</v>
      </c>
      <c r="D43" s="5">
        <f t="shared" si="5"/>
        <v>0</v>
      </c>
      <c r="E43" s="5">
        <v>0</v>
      </c>
      <c r="F43" s="5">
        <v>0</v>
      </c>
      <c r="G43" s="5">
        <v>0</v>
      </c>
      <c r="H43" s="2"/>
      <c r="I43" s="3"/>
    </row>
    <row r="44" spans="1:9" ht="14.25">
      <c r="A44" s="30"/>
      <c r="B44" s="30"/>
      <c r="C44" s="17" t="s">
        <v>12</v>
      </c>
      <c r="D44" s="5">
        <f t="shared" si="5"/>
        <v>4412</v>
      </c>
      <c r="E44" s="5">
        <f>'Прил №3 гор бюд.'!E31</f>
        <v>804</v>
      </c>
      <c r="F44" s="5">
        <f>'Прил №3 гор бюд.'!F31</f>
        <v>1804</v>
      </c>
      <c r="G44" s="5">
        <f>'Прил №3 гор бюд.'!G31</f>
        <v>1804</v>
      </c>
      <c r="H44" s="2"/>
      <c r="I44" s="3"/>
    </row>
    <row r="45" spans="1:9" ht="14.25">
      <c r="A45" s="30"/>
      <c r="B45" s="30"/>
      <c r="C45" s="17" t="s">
        <v>13</v>
      </c>
      <c r="D45" s="5">
        <f t="shared" si="5"/>
        <v>0</v>
      </c>
      <c r="E45" s="5">
        <v>0</v>
      </c>
      <c r="F45" s="5">
        <v>0</v>
      </c>
      <c r="G45" s="5">
        <v>0</v>
      </c>
      <c r="H45" s="2"/>
      <c r="I45" s="3"/>
    </row>
    <row r="46" spans="1:9" ht="14.25">
      <c r="A46" s="30"/>
      <c r="B46" s="30"/>
      <c r="C46" s="17" t="s">
        <v>14</v>
      </c>
      <c r="D46" s="5">
        <f t="shared" si="5"/>
        <v>0</v>
      </c>
      <c r="E46" s="5">
        <v>0</v>
      </c>
      <c r="F46" s="5">
        <v>0</v>
      </c>
      <c r="G46" s="5">
        <v>0</v>
      </c>
      <c r="H46" s="2"/>
      <c r="I46" s="3"/>
    </row>
    <row r="47" spans="1:9" ht="15.75" customHeight="1">
      <c r="A47" s="30" t="s">
        <v>109</v>
      </c>
      <c r="B47" s="27" t="s">
        <v>128</v>
      </c>
      <c r="C47" s="17" t="s">
        <v>56</v>
      </c>
      <c r="D47" s="5">
        <f aca="true" t="shared" si="6" ref="D47:D54">SUM(E47:G47)</f>
        <v>515802.1</v>
      </c>
      <c r="E47" s="5">
        <f>E48+E50+E52</f>
        <v>166796.8</v>
      </c>
      <c r="F47" s="5">
        <f>F48+F50+F52</f>
        <v>162228.4</v>
      </c>
      <c r="G47" s="5">
        <f>G48+G50+G52</f>
        <v>186776.9</v>
      </c>
      <c r="H47" s="2"/>
      <c r="I47" s="3"/>
    </row>
    <row r="48" spans="1:9" ht="15.75" customHeight="1">
      <c r="A48" s="30"/>
      <c r="B48" s="28"/>
      <c r="C48" s="17" t="s">
        <v>50</v>
      </c>
      <c r="D48" s="5">
        <f t="shared" si="6"/>
        <v>180000</v>
      </c>
      <c r="E48" s="5">
        <v>30000</v>
      </c>
      <c r="F48" s="5">
        <v>60000</v>
      </c>
      <c r="G48" s="5">
        <v>90000</v>
      </c>
      <c r="H48" s="2"/>
      <c r="I48" s="3"/>
    </row>
    <row r="49" spans="1:9" ht="15.75" customHeight="1">
      <c r="A49" s="30"/>
      <c r="B49" s="28"/>
      <c r="C49" s="22" t="s">
        <v>13</v>
      </c>
      <c r="D49" s="5">
        <f t="shared" si="6"/>
        <v>180000</v>
      </c>
      <c r="E49" s="5">
        <f>E48</f>
        <v>30000</v>
      </c>
      <c r="F49" s="5">
        <f>F48</f>
        <v>60000</v>
      </c>
      <c r="G49" s="5">
        <f>G48</f>
        <v>90000</v>
      </c>
      <c r="H49" s="2"/>
      <c r="I49" s="3"/>
    </row>
    <row r="50" spans="1:9" ht="15.75" customHeight="1">
      <c r="A50" s="30"/>
      <c r="B50" s="28"/>
      <c r="C50" s="17" t="s">
        <v>112</v>
      </c>
      <c r="D50" s="5">
        <f t="shared" si="6"/>
        <v>330944</v>
      </c>
      <c r="E50" s="5">
        <f>303+143639.8-7920-594</f>
        <v>135428.8</v>
      </c>
      <c r="F50" s="5">
        <f>606.1+100000</f>
        <v>100606.1</v>
      </c>
      <c r="G50" s="5">
        <f>909.1+94000</f>
        <v>94909.1</v>
      </c>
      <c r="H50" s="2"/>
      <c r="I50" s="3"/>
    </row>
    <row r="51" spans="1:9" ht="15.75" customHeight="1">
      <c r="A51" s="30"/>
      <c r="B51" s="28"/>
      <c r="C51" s="22" t="s">
        <v>13</v>
      </c>
      <c r="D51" s="5">
        <f t="shared" si="6"/>
        <v>330944</v>
      </c>
      <c r="E51" s="5">
        <f>E50</f>
        <v>135428.8</v>
      </c>
      <c r="F51" s="5">
        <f>F50</f>
        <v>100606.1</v>
      </c>
      <c r="G51" s="5">
        <f>G50</f>
        <v>94909.1</v>
      </c>
      <c r="H51" s="2"/>
      <c r="I51" s="3"/>
    </row>
    <row r="52" spans="1:9" ht="15.75" customHeight="1">
      <c r="A52" s="30"/>
      <c r="B52" s="28"/>
      <c r="C52" s="17" t="s">
        <v>12</v>
      </c>
      <c r="D52" s="5">
        <f t="shared" si="6"/>
        <v>4858.1</v>
      </c>
      <c r="E52" s="5">
        <f>'Прил №3 гор бюд.'!E35</f>
        <v>1368</v>
      </c>
      <c r="F52" s="5">
        <f>'Прил №3 гор бюд.'!F35</f>
        <v>1622.3000000000002</v>
      </c>
      <c r="G52" s="5">
        <f>'Прил №3 гор бюд.'!G35</f>
        <v>1867.8</v>
      </c>
      <c r="H52" s="2"/>
      <c r="I52" s="3"/>
    </row>
    <row r="53" spans="1:9" ht="15.75" customHeight="1">
      <c r="A53" s="30"/>
      <c r="B53" s="28"/>
      <c r="C53" s="22" t="s">
        <v>13</v>
      </c>
      <c r="D53" s="5">
        <f t="shared" si="6"/>
        <v>0</v>
      </c>
      <c r="E53" s="5">
        <v>0</v>
      </c>
      <c r="F53" s="5">
        <v>0</v>
      </c>
      <c r="G53" s="5">
        <v>0</v>
      </c>
      <c r="H53" s="2"/>
      <c r="I53" s="3"/>
    </row>
    <row r="54" spans="1:9" ht="15.75" customHeight="1">
      <c r="A54" s="30"/>
      <c r="B54" s="29"/>
      <c r="C54" s="17" t="s">
        <v>14</v>
      </c>
      <c r="D54" s="5">
        <f t="shared" si="6"/>
        <v>0</v>
      </c>
      <c r="E54" s="5">
        <v>0</v>
      </c>
      <c r="F54" s="5">
        <v>0</v>
      </c>
      <c r="G54" s="5">
        <v>0</v>
      </c>
      <c r="H54" s="2"/>
      <c r="I54" s="3"/>
    </row>
    <row r="55" spans="1:9" ht="111.75" customHeight="1">
      <c r="A55" s="30"/>
      <c r="B55" s="39" t="s">
        <v>126</v>
      </c>
      <c r="C55" s="17" t="s">
        <v>50</v>
      </c>
      <c r="D55" s="5">
        <f>E55+F55+G55</f>
        <v>30000</v>
      </c>
      <c r="E55" s="5">
        <v>30000</v>
      </c>
      <c r="F55" s="5">
        <v>0</v>
      </c>
      <c r="G55" s="5">
        <v>0</v>
      </c>
      <c r="H55" s="2"/>
      <c r="I55" s="3"/>
    </row>
    <row r="56" spans="1:9" ht="113.25" customHeight="1">
      <c r="A56" s="30"/>
      <c r="B56" s="39"/>
      <c r="C56" s="17" t="s">
        <v>13</v>
      </c>
      <c r="D56" s="5">
        <f aca="true" t="shared" si="7" ref="D56:D61">E56+F56+G56</f>
        <v>30000</v>
      </c>
      <c r="E56" s="5">
        <v>30000</v>
      </c>
      <c r="F56" s="5">
        <v>0</v>
      </c>
      <c r="G56" s="5">
        <v>0</v>
      </c>
      <c r="H56" s="2"/>
      <c r="I56" s="3"/>
    </row>
    <row r="57" spans="1:9" ht="129.75" customHeight="1">
      <c r="A57" s="30"/>
      <c r="B57" s="39"/>
      <c r="C57" s="17" t="s">
        <v>112</v>
      </c>
      <c r="D57" s="5">
        <f t="shared" si="7"/>
        <v>135428.8</v>
      </c>
      <c r="E57" s="5">
        <v>135428.8</v>
      </c>
      <c r="F57" s="5">
        <v>0</v>
      </c>
      <c r="G57" s="5">
        <v>0</v>
      </c>
      <c r="H57" s="2"/>
      <c r="I57" s="3"/>
    </row>
    <row r="58" spans="1:9" ht="103.5" customHeight="1">
      <c r="A58" s="30"/>
      <c r="B58" s="39"/>
      <c r="C58" s="17" t="s">
        <v>13</v>
      </c>
      <c r="D58" s="5">
        <f t="shared" si="7"/>
        <v>135428.8</v>
      </c>
      <c r="E58" s="5">
        <v>135428.8</v>
      </c>
      <c r="F58" s="5">
        <v>0</v>
      </c>
      <c r="G58" s="5">
        <v>0</v>
      </c>
      <c r="H58" s="2"/>
      <c r="I58" s="3"/>
    </row>
    <row r="59" spans="1:9" ht="107.25" customHeight="1">
      <c r="A59" s="30"/>
      <c r="B59" s="39" t="s">
        <v>127</v>
      </c>
      <c r="C59" s="17" t="s">
        <v>12</v>
      </c>
      <c r="D59" s="5">
        <f t="shared" si="7"/>
        <v>1368</v>
      </c>
      <c r="E59" s="5">
        <f>E52</f>
        <v>1368</v>
      </c>
      <c r="F59" s="5">
        <v>0</v>
      </c>
      <c r="G59" s="5">
        <v>0</v>
      </c>
      <c r="H59" s="2"/>
      <c r="I59" s="3"/>
    </row>
    <row r="60" spans="1:9" ht="107.25" customHeight="1">
      <c r="A60" s="30"/>
      <c r="B60" s="39"/>
      <c r="C60" s="17" t="s">
        <v>13</v>
      </c>
      <c r="D60" s="5">
        <f t="shared" si="7"/>
        <v>0</v>
      </c>
      <c r="E60" s="5">
        <v>0</v>
      </c>
      <c r="F60" s="5">
        <v>0</v>
      </c>
      <c r="G60" s="5">
        <v>0</v>
      </c>
      <c r="H60" s="2"/>
      <c r="I60" s="3"/>
    </row>
    <row r="61" spans="1:9" ht="107.25" customHeight="1">
      <c r="A61" s="30"/>
      <c r="B61" s="39"/>
      <c r="C61" s="17" t="s">
        <v>14</v>
      </c>
      <c r="D61" s="5">
        <f t="shared" si="7"/>
        <v>0</v>
      </c>
      <c r="E61" s="5">
        <v>0</v>
      </c>
      <c r="F61" s="5">
        <v>0</v>
      </c>
      <c r="G61" s="5">
        <v>0</v>
      </c>
      <c r="H61" s="2"/>
      <c r="I61" s="3"/>
    </row>
    <row r="62" spans="1:9" ht="75.75" customHeight="1">
      <c r="A62" s="30"/>
      <c r="B62" s="39" t="s">
        <v>122</v>
      </c>
      <c r="C62" s="17" t="s">
        <v>50</v>
      </c>
      <c r="D62" s="5">
        <f>E62+F62+G62</f>
        <v>60000</v>
      </c>
      <c r="E62" s="5">
        <v>0</v>
      </c>
      <c r="F62" s="5">
        <v>60000</v>
      </c>
      <c r="G62" s="5">
        <v>0</v>
      </c>
      <c r="H62" s="2"/>
      <c r="I62" s="3"/>
    </row>
    <row r="63" spans="1:9" ht="75.75" customHeight="1">
      <c r="A63" s="30"/>
      <c r="B63" s="39"/>
      <c r="C63" s="17" t="s">
        <v>13</v>
      </c>
      <c r="D63" s="5">
        <f aca="true" t="shared" si="8" ref="D63:D68">E63+F63+G63</f>
        <v>60000</v>
      </c>
      <c r="E63" s="5">
        <v>0</v>
      </c>
      <c r="F63" s="5">
        <v>60000</v>
      </c>
      <c r="G63" s="5">
        <v>0</v>
      </c>
      <c r="H63" s="2"/>
      <c r="I63" s="3"/>
    </row>
    <row r="64" spans="1:9" ht="75.75" customHeight="1">
      <c r="A64" s="30"/>
      <c r="B64" s="39"/>
      <c r="C64" s="17" t="s">
        <v>112</v>
      </c>
      <c r="D64" s="5">
        <f t="shared" si="8"/>
        <v>100606.1</v>
      </c>
      <c r="E64" s="5">
        <v>0</v>
      </c>
      <c r="F64" s="5">
        <v>100606.1</v>
      </c>
      <c r="G64" s="5">
        <v>0</v>
      </c>
      <c r="H64" s="2"/>
      <c r="I64" s="3"/>
    </row>
    <row r="65" spans="1:9" ht="70.5" customHeight="1">
      <c r="A65" s="30"/>
      <c r="B65" s="39"/>
      <c r="C65" s="17" t="s">
        <v>13</v>
      </c>
      <c r="D65" s="5">
        <f t="shared" si="8"/>
        <v>100606.1</v>
      </c>
      <c r="E65" s="5">
        <v>0</v>
      </c>
      <c r="F65" s="5">
        <v>100606.1</v>
      </c>
      <c r="G65" s="5">
        <v>0</v>
      </c>
      <c r="H65" s="2"/>
      <c r="I65" s="3"/>
    </row>
    <row r="66" spans="1:9" ht="63" customHeight="1">
      <c r="A66" s="30"/>
      <c r="B66" s="39"/>
      <c r="C66" s="17" t="s">
        <v>12</v>
      </c>
      <c r="D66" s="5">
        <f t="shared" si="8"/>
        <v>1622.3000000000002</v>
      </c>
      <c r="E66" s="5">
        <v>0</v>
      </c>
      <c r="F66" s="5">
        <v>1622.3000000000002</v>
      </c>
      <c r="G66" s="5">
        <v>0</v>
      </c>
      <c r="H66" s="2"/>
      <c r="I66" s="3"/>
    </row>
    <row r="67" spans="1:9" ht="51" customHeight="1">
      <c r="A67" s="30"/>
      <c r="B67" s="39"/>
      <c r="C67" s="17" t="s">
        <v>13</v>
      </c>
      <c r="D67" s="5">
        <f t="shared" si="8"/>
        <v>0</v>
      </c>
      <c r="E67" s="5">
        <v>0</v>
      </c>
      <c r="F67" s="5">
        <v>0</v>
      </c>
      <c r="G67" s="5">
        <v>0</v>
      </c>
      <c r="H67" s="2"/>
      <c r="I67" s="3"/>
    </row>
    <row r="68" spans="1:9" ht="38.25" customHeight="1">
      <c r="A68" s="30"/>
      <c r="B68" s="39"/>
      <c r="C68" s="17" t="s">
        <v>14</v>
      </c>
      <c r="D68" s="5">
        <f t="shared" si="8"/>
        <v>0</v>
      </c>
      <c r="E68" s="5">
        <v>0</v>
      </c>
      <c r="F68" s="5">
        <v>0</v>
      </c>
      <c r="G68" s="5">
        <v>0</v>
      </c>
      <c r="H68" s="2"/>
      <c r="I68" s="3"/>
    </row>
    <row r="69" spans="1:9" ht="51" customHeight="1">
      <c r="A69" s="30"/>
      <c r="B69" s="39" t="s">
        <v>123</v>
      </c>
      <c r="C69" s="17" t="s">
        <v>50</v>
      </c>
      <c r="D69" s="5">
        <f>E69+F69+G69</f>
        <v>90000</v>
      </c>
      <c r="E69" s="5">
        <v>0</v>
      </c>
      <c r="F69" s="5">
        <v>0</v>
      </c>
      <c r="G69" s="5">
        <v>90000</v>
      </c>
      <c r="H69" s="2"/>
      <c r="I69" s="3"/>
    </row>
    <row r="70" spans="1:9" ht="51.75" customHeight="1">
      <c r="A70" s="30"/>
      <c r="B70" s="39"/>
      <c r="C70" s="17" t="s">
        <v>13</v>
      </c>
      <c r="D70" s="5">
        <f aca="true" t="shared" si="9" ref="D70:D75">E70+F70+G70</f>
        <v>90000</v>
      </c>
      <c r="E70" s="5">
        <v>0</v>
      </c>
      <c r="F70" s="5">
        <v>0</v>
      </c>
      <c r="G70" s="5">
        <v>90000</v>
      </c>
      <c r="H70" s="2"/>
      <c r="I70" s="3"/>
    </row>
    <row r="71" spans="1:9" ht="54.75" customHeight="1">
      <c r="A71" s="30"/>
      <c r="B71" s="39"/>
      <c r="C71" s="17" t="s">
        <v>112</v>
      </c>
      <c r="D71" s="5">
        <f t="shared" si="9"/>
        <v>94909.1</v>
      </c>
      <c r="E71" s="5">
        <v>0</v>
      </c>
      <c r="F71" s="5">
        <v>0</v>
      </c>
      <c r="G71" s="5">
        <v>94909.1</v>
      </c>
      <c r="H71" s="2"/>
      <c r="I71" s="3"/>
    </row>
    <row r="72" spans="1:9" ht="54" customHeight="1">
      <c r="A72" s="30"/>
      <c r="B72" s="39"/>
      <c r="C72" s="17" t="s">
        <v>13</v>
      </c>
      <c r="D72" s="5">
        <f t="shared" si="9"/>
        <v>94909.1</v>
      </c>
      <c r="E72" s="5">
        <v>0</v>
      </c>
      <c r="F72" s="5">
        <v>0</v>
      </c>
      <c r="G72" s="5">
        <v>94909.1</v>
      </c>
      <c r="H72" s="2"/>
      <c r="I72" s="3"/>
    </row>
    <row r="73" spans="1:9" ht="50.25" customHeight="1">
      <c r="A73" s="30"/>
      <c r="B73" s="39"/>
      <c r="C73" s="17" t="s">
        <v>12</v>
      </c>
      <c r="D73" s="5">
        <f t="shared" si="9"/>
        <v>1867.8</v>
      </c>
      <c r="E73" s="5">
        <v>0</v>
      </c>
      <c r="F73" s="5">
        <v>0</v>
      </c>
      <c r="G73" s="5">
        <v>1867.8</v>
      </c>
      <c r="H73" s="2"/>
      <c r="I73" s="3"/>
    </row>
    <row r="74" spans="1:9" ht="51" customHeight="1">
      <c r="A74" s="30"/>
      <c r="B74" s="39"/>
      <c r="C74" s="17" t="s">
        <v>13</v>
      </c>
      <c r="D74" s="5">
        <f t="shared" si="9"/>
        <v>0</v>
      </c>
      <c r="E74" s="5">
        <v>0</v>
      </c>
      <c r="F74" s="5">
        <v>0</v>
      </c>
      <c r="G74" s="5">
        <v>0</v>
      </c>
      <c r="H74" s="2"/>
      <c r="I74" s="3"/>
    </row>
    <row r="75" spans="1:9" ht="54" customHeight="1">
      <c r="A75" s="30"/>
      <c r="B75" s="39"/>
      <c r="C75" s="17" t="s">
        <v>14</v>
      </c>
      <c r="D75" s="5">
        <f t="shared" si="9"/>
        <v>0</v>
      </c>
      <c r="E75" s="5">
        <v>0</v>
      </c>
      <c r="F75" s="5">
        <v>0</v>
      </c>
      <c r="G75" s="5">
        <v>0</v>
      </c>
      <c r="H75" s="2"/>
      <c r="I75" s="3"/>
    </row>
    <row r="76" spans="1:9" ht="15" customHeight="1">
      <c r="A76" s="17" t="s">
        <v>110</v>
      </c>
      <c r="B76" s="17" t="s">
        <v>116</v>
      </c>
      <c r="C76" s="17"/>
      <c r="D76" s="5"/>
      <c r="E76" s="5"/>
      <c r="F76" s="5"/>
      <c r="G76" s="5"/>
      <c r="H76" s="2"/>
      <c r="I76" s="3"/>
    </row>
    <row r="77" spans="1:9" ht="14.25" hidden="1">
      <c r="A77" s="17"/>
      <c r="B77" s="17"/>
      <c r="C77" s="17"/>
      <c r="D77" s="5"/>
      <c r="E77" s="5"/>
      <c r="F77" s="5"/>
      <c r="G77" s="5"/>
      <c r="H77" s="2"/>
      <c r="I77" s="3"/>
    </row>
    <row r="78" spans="1:9" ht="18.75" customHeight="1" hidden="1">
      <c r="A78" s="17"/>
      <c r="B78" s="17"/>
      <c r="C78" s="17"/>
      <c r="D78" s="5"/>
      <c r="E78" s="5"/>
      <c r="F78" s="5"/>
      <c r="G78" s="5"/>
      <c r="H78" s="2"/>
      <c r="I78" s="3"/>
    </row>
    <row r="79" spans="1:9" ht="15" customHeight="1" hidden="1">
      <c r="A79" s="17"/>
      <c r="B79" s="17"/>
      <c r="C79" s="22"/>
      <c r="D79" s="5"/>
      <c r="E79" s="5"/>
      <c r="F79" s="5"/>
      <c r="G79" s="5"/>
      <c r="H79" s="2"/>
      <c r="I79" s="3"/>
    </row>
    <row r="80" spans="1:9" ht="14.25" hidden="1">
      <c r="A80" s="17"/>
      <c r="B80" s="17"/>
      <c r="C80" s="17"/>
      <c r="D80" s="5"/>
      <c r="E80" s="5"/>
      <c r="F80" s="5"/>
      <c r="G80" s="5"/>
      <c r="H80" s="2"/>
      <c r="I80" s="3"/>
    </row>
    <row r="81" spans="1:9" ht="14.25" hidden="1">
      <c r="A81" s="17"/>
      <c r="B81" s="17"/>
      <c r="C81" s="17"/>
      <c r="D81" s="5"/>
      <c r="E81" s="5"/>
      <c r="F81" s="5"/>
      <c r="G81" s="5"/>
      <c r="H81" s="2"/>
      <c r="I81" s="3"/>
    </row>
    <row r="82" spans="1:9" ht="14.25" hidden="1">
      <c r="A82" s="17"/>
      <c r="B82" s="17"/>
      <c r="C82" s="17"/>
      <c r="D82" s="5"/>
      <c r="E82" s="5"/>
      <c r="F82" s="5"/>
      <c r="G82" s="5"/>
      <c r="H82" s="2"/>
      <c r="I82" s="3"/>
    </row>
    <row r="83" spans="1:9" ht="15" customHeight="1">
      <c r="A83" s="30" t="s">
        <v>113</v>
      </c>
      <c r="B83" s="30" t="s">
        <v>117</v>
      </c>
      <c r="C83" s="17" t="s">
        <v>56</v>
      </c>
      <c r="D83" s="5">
        <f aca="true" t="shared" si="10" ref="D83:D89">SUM(E83:G83)</f>
        <v>8000</v>
      </c>
      <c r="E83" s="5">
        <f>E84+E85+E87</f>
        <v>8000</v>
      </c>
      <c r="F83" s="5">
        <f>F84+F85+F87</f>
        <v>0</v>
      </c>
      <c r="G83" s="5">
        <f>G84+G85+G87</f>
        <v>0</v>
      </c>
      <c r="H83" s="2"/>
      <c r="I83" s="3"/>
    </row>
    <row r="84" spans="1:9" ht="14.25">
      <c r="A84" s="30"/>
      <c r="B84" s="30"/>
      <c r="C84" s="17" t="s">
        <v>10</v>
      </c>
      <c r="D84" s="5">
        <f t="shared" si="10"/>
        <v>0</v>
      </c>
      <c r="E84" s="5">
        <v>0</v>
      </c>
      <c r="F84" s="5">
        <v>0</v>
      </c>
      <c r="G84" s="5">
        <v>0</v>
      </c>
      <c r="H84" s="2"/>
      <c r="I84" s="3"/>
    </row>
    <row r="85" spans="1:9" ht="18.75" customHeight="1">
      <c r="A85" s="30"/>
      <c r="B85" s="30"/>
      <c r="C85" s="17" t="s">
        <v>112</v>
      </c>
      <c r="D85" s="5">
        <f t="shared" si="10"/>
        <v>7920</v>
      </c>
      <c r="E85" s="5">
        <f>0+7920</f>
        <v>7920</v>
      </c>
      <c r="F85" s="5">
        <v>0</v>
      </c>
      <c r="G85" s="5">
        <v>0</v>
      </c>
      <c r="H85" s="2"/>
      <c r="I85" s="3"/>
    </row>
    <row r="86" spans="1:9" ht="15" customHeight="1">
      <c r="A86" s="30"/>
      <c r="B86" s="30"/>
      <c r="C86" s="22" t="s">
        <v>13</v>
      </c>
      <c r="D86" s="5">
        <f t="shared" si="10"/>
        <v>7920</v>
      </c>
      <c r="E86" s="5">
        <f>E85</f>
        <v>7920</v>
      </c>
      <c r="F86" s="5">
        <f>F85</f>
        <v>0</v>
      </c>
      <c r="G86" s="5">
        <f>G85</f>
        <v>0</v>
      </c>
      <c r="H86" s="2"/>
      <c r="I86" s="3"/>
    </row>
    <row r="87" spans="1:9" ht="14.25">
      <c r="A87" s="30"/>
      <c r="B87" s="30"/>
      <c r="C87" s="17" t="s">
        <v>12</v>
      </c>
      <c r="D87" s="5">
        <f t="shared" si="10"/>
        <v>80</v>
      </c>
      <c r="E87" s="5">
        <f>'Прил №3 гор бюд.'!E45</f>
        <v>80</v>
      </c>
      <c r="F87" s="5">
        <f>'Прил №3 гор бюд.'!F45</f>
        <v>0</v>
      </c>
      <c r="G87" s="5">
        <f>'Прил №3 гор бюд.'!G45</f>
        <v>0</v>
      </c>
      <c r="H87" s="2"/>
      <c r="I87" s="3"/>
    </row>
    <row r="88" spans="1:9" ht="14.25">
      <c r="A88" s="30"/>
      <c r="B88" s="30"/>
      <c r="C88" s="17" t="s">
        <v>13</v>
      </c>
      <c r="D88" s="5">
        <f t="shared" si="10"/>
        <v>0</v>
      </c>
      <c r="E88" s="5">
        <v>0</v>
      </c>
      <c r="F88" s="5">
        <v>0</v>
      </c>
      <c r="G88" s="5">
        <v>0</v>
      </c>
      <c r="H88" s="2"/>
      <c r="I88" s="3"/>
    </row>
    <row r="89" spans="1:9" ht="14.25">
      <c r="A89" s="30"/>
      <c r="B89" s="30"/>
      <c r="C89" s="17" t="s">
        <v>14</v>
      </c>
      <c r="D89" s="5">
        <f t="shared" si="10"/>
        <v>0</v>
      </c>
      <c r="E89" s="5">
        <v>0</v>
      </c>
      <c r="F89" s="5">
        <v>0</v>
      </c>
      <c r="G89" s="5">
        <v>0</v>
      </c>
      <c r="H89" s="2"/>
      <c r="I89" s="3"/>
    </row>
    <row r="90" spans="1:9" ht="15" customHeight="1">
      <c r="A90" s="30" t="s">
        <v>114</v>
      </c>
      <c r="B90" s="30" t="s">
        <v>115</v>
      </c>
      <c r="C90" s="17" t="s">
        <v>56</v>
      </c>
      <c r="D90" s="5">
        <f aca="true" t="shared" si="11" ref="D90:D96">SUM(E90:G90)</f>
        <v>600</v>
      </c>
      <c r="E90" s="5">
        <f>E91+E92+E94</f>
        <v>600</v>
      </c>
      <c r="F90" s="5">
        <f>F91+F92+F94</f>
        <v>0</v>
      </c>
      <c r="G90" s="5">
        <f>G91+G92+G94</f>
        <v>0</v>
      </c>
      <c r="H90" s="2"/>
      <c r="I90" s="3"/>
    </row>
    <row r="91" spans="1:9" ht="14.25">
      <c r="A91" s="30"/>
      <c r="B91" s="30"/>
      <c r="C91" s="17" t="s">
        <v>10</v>
      </c>
      <c r="D91" s="5">
        <f t="shared" si="11"/>
        <v>0</v>
      </c>
      <c r="E91" s="5">
        <v>0</v>
      </c>
      <c r="F91" s="5">
        <v>0</v>
      </c>
      <c r="G91" s="5">
        <v>0</v>
      </c>
      <c r="H91" s="2"/>
      <c r="I91" s="3"/>
    </row>
    <row r="92" spans="1:9" ht="18.75" customHeight="1">
      <c r="A92" s="30"/>
      <c r="B92" s="30"/>
      <c r="C92" s="17" t="s">
        <v>112</v>
      </c>
      <c r="D92" s="5">
        <f t="shared" si="11"/>
        <v>594</v>
      </c>
      <c r="E92" s="5">
        <f>0+594</f>
        <v>594</v>
      </c>
      <c r="F92" s="5">
        <v>0</v>
      </c>
      <c r="G92" s="5">
        <v>0</v>
      </c>
      <c r="H92" s="2"/>
      <c r="I92" s="3"/>
    </row>
    <row r="93" spans="1:9" ht="15" customHeight="1">
      <c r="A93" s="30"/>
      <c r="B93" s="30"/>
      <c r="C93" s="22" t="s">
        <v>13</v>
      </c>
      <c r="D93" s="5">
        <f t="shared" si="11"/>
        <v>594</v>
      </c>
      <c r="E93" s="5">
        <f>E92</f>
        <v>594</v>
      </c>
      <c r="F93" s="5">
        <f>F92</f>
        <v>0</v>
      </c>
      <c r="G93" s="5">
        <f>G92</f>
        <v>0</v>
      </c>
      <c r="H93" s="2"/>
      <c r="I93" s="3"/>
    </row>
    <row r="94" spans="1:9" ht="14.25">
      <c r="A94" s="30"/>
      <c r="B94" s="30"/>
      <c r="C94" s="17" t="s">
        <v>12</v>
      </c>
      <c r="D94" s="5">
        <f t="shared" si="11"/>
        <v>6</v>
      </c>
      <c r="E94" s="5">
        <f>'Прил №3 гор бюд.'!E48</f>
        <v>6</v>
      </c>
      <c r="F94" s="5">
        <f>'Прил №3 гор бюд.'!F48</f>
        <v>0</v>
      </c>
      <c r="G94" s="5">
        <f>'Прил №3 гор бюд.'!G48</f>
        <v>0</v>
      </c>
      <c r="H94" s="2"/>
      <c r="I94" s="3"/>
    </row>
    <row r="95" spans="1:9" ht="14.25">
      <c r="A95" s="30"/>
      <c r="B95" s="30"/>
      <c r="C95" s="17" t="s">
        <v>13</v>
      </c>
      <c r="D95" s="5">
        <f t="shared" si="11"/>
        <v>0</v>
      </c>
      <c r="E95" s="5">
        <v>0</v>
      </c>
      <c r="F95" s="5">
        <v>0</v>
      </c>
      <c r="G95" s="5">
        <v>0</v>
      </c>
      <c r="H95" s="2"/>
      <c r="I95" s="3"/>
    </row>
    <row r="96" spans="1:9" ht="14.25">
      <c r="A96" s="30"/>
      <c r="B96" s="30"/>
      <c r="C96" s="17" t="s">
        <v>14</v>
      </c>
      <c r="D96" s="5">
        <f t="shared" si="11"/>
        <v>0</v>
      </c>
      <c r="E96" s="5">
        <v>0</v>
      </c>
      <c r="F96" s="5">
        <v>0</v>
      </c>
      <c r="G96" s="5">
        <v>0</v>
      </c>
      <c r="H96" s="2"/>
      <c r="I96" s="3"/>
    </row>
    <row r="97" spans="1:9" ht="15" customHeight="1">
      <c r="A97" s="15">
        <v>1</v>
      </c>
      <c r="B97" s="15">
        <v>2</v>
      </c>
      <c r="C97" s="15">
        <v>3</v>
      </c>
      <c r="D97" s="19">
        <v>4</v>
      </c>
      <c r="E97" s="19">
        <v>5</v>
      </c>
      <c r="F97" s="19">
        <v>6</v>
      </c>
      <c r="G97" s="19">
        <v>7</v>
      </c>
      <c r="H97" s="2"/>
      <c r="I97" s="3"/>
    </row>
    <row r="98" spans="1:9" ht="16.5" customHeight="1">
      <c r="A98" s="30" t="s">
        <v>4</v>
      </c>
      <c r="B98" s="30" t="s">
        <v>18</v>
      </c>
      <c r="C98" s="17" t="s">
        <v>56</v>
      </c>
      <c r="D98" s="5">
        <f aca="true" t="shared" si="12" ref="D98:D105">SUM(E98:G98)</f>
        <v>12000</v>
      </c>
      <c r="E98" s="5">
        <f>SUM(E101:E103)+E106</f>
        <v>4000</v>
      </c>
      <c r="F98" s="5">
        <f>SUM(F101:F103)+F106</f>
        <v>4000</v>
      </c>
      <c r="G98" s="5">
        <f>SUM(G101:G103)+G106</f>
        <v>4000</v>
      </c>
      <c r="H98" s="2"/>
      <c r="I98" s="3"/>
    </row>
    <row r="99" spans="1:9" ht="15" customHeight="1">
      <c r="A99" s="30"/>
      <c r="B99" s="30"/>
      <c r="C99" s="17" t="s">
        <v>41</v>
      </c>
      <c r="D99" s="5">
        <f t="shared" si="12"/>
        <v>12000</v>
      </c>
      <c r="E99" s="5">
        <f>E98-E100</f>
        <v>4000</v>
      </c>
      <c r="F99" s="5">
        <f>F98-F100</f>
        <v>4000</v>
      </c>
      <c r="G99" s="5">
        <f>G98-G100</f>
        <v>4000</v>
      </c>
      <c r="H99" s="2"/>
      <c r="I99" s="3"/>
    </row>
    <row r="100" spans="1:9" ht="16.5" customHeight="1">
      <c r="A100" s="30"/>
      <c r="B100" s="30"/>
      <c r="C100" s="17" t="s">
        <v>42</v>
      </c>
      <c r="D100" s="5">
        <f t="shared" si="12"/>
        <v>0</v>
      </c>
      <c r="E100" s="5">
        <f>E105</f>
        <v>0</v>
      </c>
      <c r="F100" s="5">
        <f>F105</f>
        <v>0</v>
      </c>
      <c r="G100" s="5">
        <f>G105</f>
        <v>0</v>
      </c>
      <c r="H100" s="2"/>
      <c r="I100" s="3"/>
    </row>
    <row r="101" spans="1:9" ht="16.5" customHeight="1">
      <c r="A101" s="30"/>
      <c r="B101" s="30"/>
      <c r="C101" s="17" t="s">
        <v>10</v>
      </c>
      <c r="D101" s="5">
        <f t="shared" si="12"/>
        <v>0</v>
      </c>
      <c r="E101" s="5">
        <f aca="true" t="shared" si="13" ref="E101:G102">E113+E108</f>
        <v>0</v>
      </c>
      <c r="F101" s="5">
        <f t="shared" si="13"/>
        <v>0</v>
      </c>
      <c r="G101" s="5">
        <f t="shared" si="13"/>
        <v>0</v>
      </c>
      <c r="H101" s="2"/>
      <c r="I101" s="3"/>
    </row>
    <row r="102" spans="1:9" ht="16.5" customHeight="1">
      <c r="A102" s="30"/>
      <c r="B102" s="30"/>
      <c r="C102" s="17" t="s">
        <v>15</v>
      </c>
      <c r="D102" s="5">
        <f t="shared" si="12"/>
        <v>0</v>
      </c>
      <c r="E102" s="5">
        <f t="shared" si="13"/>
        <v>0</v>
      </c>
      <c r="F102" s="5">
        <f t="shared" si="13"/>
        <v>0</v>
      </c>
      <c r="G102" s="5">
        <f t="shared" si="13"/>
        <v>0</v>
      </c>
      <c r="H102" s="2"/>
      <c r="I102" s="3"/>
    </row>
    <row r="103" spans="1:9" ht="16.5" customHeight="1">
      <c r="A103" s="30"/>
      <c r="B103" s="30"/>
      <c r="C103" s="17" t="s">
        <v>12</v>
      </c>
      <c r="D103" s="5">
        <f t="shared" si="12"/>
        <v>12000</v>
      </c>
      <c r="E103" s="5">
        <f>E110+E115</f>
        <v>4000</v>
      </c>
      <c r="F103" s="5">
        <f>F110+F115</f>
        <v>4000</v>
      </c>
      <c r="G103" s="5">
        <f>G110+G115</f>
        <v>4000</v>
      </c>
      <c r="H103" s="2"/>
      <c r="I103" s="3"/>
    </row>
    <row r="104" spans="1:9" ht="16.5" customHeight="1">
      <c r="A104" s="30"/>
      <c r="B104" s="30"/>
      <c r="C104" s="22" t="s">
        <v>59</v>
      </c>
      <c r="D104" s="5">
        <f>SUM(E104:G104)</f>
        <v>12000</v>
      </c>
      <c r="E104" s="5">
        <f>E103-E105</f>
        <v>4000</v>
      </c>
      <c r="F104" s="5">
        <f>F103-F105</f>
        <v>4000</v>
      </c>
      <c r="G104" s="5">
        <f>G103-G105</f>
        <v>4000</v>
      </c>
      <c r="H104" s="2"/>
      <c r="I104" s="3"/>
    </row>
    <row r="105" spans="1:9" ht="16.5" customHeight="1">
      <c r="A105" s="30"/>
      <c r="B105" s="30"/>
      <c r="C105" s="22" t="s">
        <v>58</v>
      </c>
      <c r="D105" s="5">
        <f t="shared" si="12"/>
        <v>0</v>
      </c>
      <c r="E105" s="5">
        <v>0</v>
      </c>
      <c r="F105" s="5">
        <v>0</v>
      </c>
      <c r="G105" s="5">
        <v>0</v>
      </c>
      <c r="H105" s="2"/>
      <c r="I105" s="3"/>
    </row>
    <row r="106" spans="1:9" ht="16.5" customHeight="1">
      <c r="A106" s="30"/>
      <c r="B106" s="30"/>
      <c r="C106" s="17" t="s">
        <v>14</v>
      </c>
      <c r="D106" s="5">
        <f>E106+F106+G106</f>
        <v>0</v>
      </c>
      <c r="E106" s="5">
        <f>E111+E116</f>
        <v>0</v>
      </c>
      <c r="F106" s="5">
        <f>F111+F116</f>
        <v>0</v>
      </c>
      <c r="G106" s="5">
        <f>G111+G116</f>
        <v>0</v>
      </c>
      <c r="H106" s="2"/>
      <c r="I106" s="3"/>
    </row>
    <row r="107" spans="1:9" ht="15" customHeight="1">
      <c r="A107" s="30" t="s">
        <v>21</v>
      </c>
      <c r="B107" s="30" t="s">
        <v>65</v>
      </c>
      <c r="C107" s="17" t="s">
        <v>56</v>
      </c>
      <c r="D107" s="5">
        <f>SUM(E107:G107)</f>
        <v>10200</v>
      </c>
      <c r="E107" s="5">
        <f>SUM(E108:E111)</f>
        <v>3400</v>
      </c>
      <c r="F107" s="5">
        <f>SUM(F108:F111)</f>
        <v>3400</v>
      </c>
      <c r="G107" s="5">
        <f>SUM(G108:G111)</f>
        <v>3400</v>
      </c>
      <c r="H107" s="2"/>
      <c r="I107" s="3"/>
    </row>
    <row r="108" spans="1:9" ht="17.25" customHeight="1">
      <c r="A108" s="30"/>
      <c r="B108" s="30"/>
      <c r="C108" s="17" t="s">
        <v>10</v>
      </c>
      <c r="D108" s="5">
        <f>SUM(E108:G108)</f>
        <v>0</v>
      </c>
      <c r="E108" s="5">
        <v>0</v>
      </c>
      <c r="F108" s="5">
        <v>0</v>
      </c>
      <c r="G108" s="5">
        <v>0</v>
      </c>
      <c r="H108" s="2"/>
      <c r="I108" s="3"/>
    </row>
    <row r="109" spans="1:9" ht="17.25" customHeight="1">
      <c r="A109" s="30"/>
      <c r="B109" s="30"/>
      <c r="C109" s="17" t="s">
        <v>15</v>
      </c>
      <c r="D109" s="5">
        <f>SUM(E109:G109)</f>
        <v>0</v>
      </c>
      <c r="E109" s="5">
        <v>0</v>
      </c>
      <c r="F109" s="5">
        <v>0</v>
      </c>
      <c r="G109" s="5">
        <v>0</v>
      </c>
      <c r="H109" s="2"/>
      <c r="I109" s="3"/>
    </row>
    <row r="110" spans="1:9" ht="17.25" customHeight="1">
      <c r="A110" s="30"/>
      <c r="B110" s="30"/>
      <c r="C110" s="17" t="s">
        <v>16</v>
      </c>
      <c r="D110" s="5">
        <f>SUM(E110:G110)</f>
        <v>10200</v>
      </c>
      <c r="E110" s="5">
        <f>'Прил №3 гор бюд.'!E55</f>
        <v>3400</v>
      </c>
      <c r="F110" s="5">
        <f>'Прил №3 гор бюд.'!F55</f>
        <v>3400</v>
      </c>
      <c r="G110" s="5">
        <f>'Прил №3 гор бюд.'!G55</f>
        <v>3400</v>
      </c>
      <c r="H110" s="2"/>
      <c r="I110" s="3"/>
    </row>
    <row r="111" spans="1:9" ht="17.25" customHeight="1">
      <c r="A111" s="30"/>
      <c r="B111" s="30"/>
      <c r="C111" s="17" t="s">
        <v>14</v>
      </c>
      <c r="D111" s="5">
        <f>SUM(E111:G111)</f>
        <v>0</v>
      </c>
      <c r="E111" s="5">
        <v>0</v>
      </c>
      <c r="F111" s="5">
        <v>0</v>
      </c>
      <c r="G111" s="5">
        <v>0</v>
      </c>
      <c r="H111" s="2"/>
      <c r="I111" s="3"/>
    </row>
    <row r="112" spans="1:9" ht="16.5" customHeight="1">
      <c r="A112" s="30" t="s">
        <v>22</v>
      </c>
      <c r="B112" s="30" t="s">
        <v>96</v>
      </c>
      <c r="C112" s="17" t="s">
        <v>56</v>
      </c>
      <c r="D112" s="5">
        <f>E112+F112+G112</f>
        <v>1800</v>
      </c>
      <c r="E112" s="5">
        <f>E113+E114+E115+E116</f>
        <v>600</v>
      </c>
      <c r="F112" s="5">
        <f>F113+F114+F115+F116</f>
        <v>600</v>
      </c>
      <c r="G112" s="5">
        <f>G113+G114+G115+G116</f>
        <v>600</v>
      </c>
      <c r="H112" s="2"/>
      <c r="I112" s="3"/>
    </row>
    <row r="113" spans="1:9" ht="16.5" customHeight="1">
      <c r="A113" s="30"/>
      <c r="B113" s="30"/>
      <c r="C113" s="17" t="s">
        <v>10</v>
      </c>
      <c r="D113" s="5">
        <f>SUM(E113:G113)</f>
        <v>0</v>
      </c>
      <c r="E113" s="5">
        <v>0</v>
      </c>
      <c r="F113" s="5">
        <v>0</v>
      </c>
      <c r="G113" s="5">
        <v>0</v>
      </c>
      <c r="H113" s="2"/>
      <c r="I113" s="3"/>
    </row>
    <row r="114" spans="1:9" ht="16.5" customHeight="1">
      <c r="A114" s="30"/>
      <c r="B114" s="30"/>
      <c r="C114" s="17" t="s">
        <v>15</v>
      </c>
      <c r="D114" s="5">
        <f>SUM(E114:G114)</f>
        <v>0</v>
      </c>
      <c r="E114" s="5">
        <v>0</v>
      </c>
      <c r="F114" s="5">
        <v>0</v>
      </c>
      <c r="G114" s="5">
        <v>0</v>
      </c>
      <c r="H114" s="2"/>
      <c r="I114" s="3"/>
    </row>
    <row r="115" spans="1:9" ht="16.5" customHeight="1">
      <c r="A115" s="30"/>
      <c r="B115" s="30"/>
      <c r="C115" s="17" t="s">
        <v>16</v>
      </c>
      <c r="D115" s="5">
        <f>SUM(E115:G115)</f>
        <v>1800</v>
      </c>
      <c r="E115" s="5">
        <f>'Прил №3 гор бюд.'!E58</f>
        <v>600</v>
      </c>
      <c r="F115" s="5">
        <f>'Прил №3 гор бюд.'!F58</f>
        <v>600</v>
      </c>
      <c r="G115" s="5">
        <f>'Прил №3 гор бюд.'!G58</f>
        <v>600</v>
      </c>
      <c r="H115" s="2"/>
      <c r="I115" s="3"/>
    </row>
    <row r="116" spans="1:9" ht="16.5" customHeight="1">
      <c r="A116" s="30"/>
      <c r="B116" s="30"/>
      <c r="C116" s="17" t="s">
        <v>14</v>
      </c>
      <c r="D116" s="5">
        <f>SUM(E116:G116)</f>
        <v>0</v>
      </c>
      <c r="E116" s="5">
        <v>0</v>
      </c>
      <c r="F116" s="5">
        <v>0</v>
      </c>
      <c r="G116" s="5">
        <v>0</v>
      </c>
      <c r="H116" s="2"/>
      <c r="I116" s="3"/>
    </row>
    <row r="117" spans="1:9" ht="17.25" customHeight="1">
      <c r="A117" s="30" t="s">
        <v>45</v>
      </c>
      <c r="B117" s="30" t="s">
        <v>90</v>
      </c>
      <c r="C117" s="17" t="s">
        <v>56</v>
      </c>
      <c r="D117" s="5">
        <f aca="true" t="shared" si="14" ref="D117:D156">SUM(E117:G117)</f>
        <v>18570</v>
      </c>
      <c r="E117" s="5">
        <f>SUM(E120:E122)+E125</f>
        <v>6190</v>
      </c>
      <c r="F117" s="5">
        <f>SUM(F120:F122)+F125</f>
        <v>6190</v>
      </c>
      <c r="G117" s="5">
        <f>SUM(G120:G122)+G125</f>
        <v>6190</v>
      </c>
      <c r="H117" s="2"/>
      <c r="I117" s="3"/>
    </row>
    <row r="118" spans="1:9" ht="17.25" customHeight="1">
      <c r="A118" s="30"/>
      <c r="B118" s="30"/>
      <c r="C118" s="17" t="s">
        <v>41</v>
      </c>
      <c r="D118" s="5">
        <f>SUM(E118:G118)</f>
        <v>18570</v>
      </c>
      <c r="E118" s="5">
        <f>E117-E119</f>
        <v>6190</v>
      </c>
      <c r="F118" s="5">
        <f>F117-F119</f>
        <v>6190</v>
      </c>
      <c r="G118" s="5">
        <f>G117-G119</f>
        <v>6190</v>
      </c>
      <c r="H118" s="2"/>
      <c r="I118" s="3"/>
    </row>
    <row r="119" spans="1:9" ht="17.25" customHeight="1">
      <c r="A119" s="30"/>
      <c r="B119" s="30"/>
      <c r="C119" s="17" t="s">
        <v>42</v>
      </c>
      <c r="D119" s="5">
        <f>SUM(E119:G119)</f>
        <v>0</v>
      </c>
      <c r="E119" s="5">
        <f>E124</f>
        <v>0</v>
      </c>
      <c r="F119" s="5">
        <f>F124</f>
        <v>0</v>
      </c>
      <c r="G119" s="5">
        <f>G124</f>
        <v>0</v>
      </c>
      <c r="H119" s="2"/>
      <c r="I119" s="3"/>
    </row>
    <row r="120" spans="1:9" ht="17.25" customHeight="1">
      <c r="A120" s="30"/>
      <c r="B120" s="30"/>
      <c r="C120" s="17" t="s">
        <v>10</v>
      </c>
      <c r="D120" s="5">
        <f t="shared" si="14"/>
        <v>0</v>
      </c>
      <c r="E120" s="5">
        <f aca="true" t="shared" si="15" ref="E120:G122">E129+E152</f>
        <v>0</v>
      </c>
      <c r="F120" s="5">
        <f t="shared" si="15"/>
        <v>0</v>
      </c>
      <c r="G120" s="5">
        <f t="shared" si="15"/>
        <v>0</v>
      </c>
      <c r="H120" s="2"/>
      <c r="I120" s="3"/>
    </row>
    <row r="121" spans="1:9" ht="17.25" customHeight="1">
      <c r="A121" s="30"/>
      <c r="B121" s="30"/>
      <c r="C121" s="17" t="s">
        <v>15</v>
      </c>
      <c r="D121" s="5">
        <f t="shared" si="14"/>
        <v>0</v>
      </c>
      <c r="E121" s="5">
        <f t="shared" si="15"/>
        <v>0</v>
      </c>
      <c r="F121" s="5">
        <f t="shared" si="15"/>
        <v>0</v>
      </c>
      <c r="G121" s="5">
        <f t="shared" si="15"/>
        <v>0</v>
      </c>
      <c r="H121" s="2"/>
      <c r="I121" s="3"/>
    </row>
    <row r="122" spans="1:9" ht="17.25" customHeight="1">
      <c r="A122" s="30"/>
      <c r="B122" s="30"/>
      <c r="C122" s="17" t="s">
        <v>12</v>
      </c>
      <c r="D122" s="5">
        <f t="shared" si="14"/>
        <v>18570</v>
      </c>
      <c r="E122" s="5">
        <f t="shared" si="15"/>
        <v>6190</v>
      </c>
      <c r="F122" s="5">
        <f t="shared" si="15"/>
        <v>6190</v>
      </c>
      <c r="G122" s="5">
        <f t="shared" si="15"/>
        <v>6190</v>
      </c>
      <c r="H122" s="2"/>
      <c r="I122" s="3"/>
    </row>
    <row r="123" spans="1:9" ht="17.25" customHeight="1">
      <c r="A123" s="30"/>
      <c r="B123" s="30"/>
      <c r="C123" s="22" t="s">
        <v>59</v>
      </c>
      <c r="D123" s="5">
        <f t="shared" si="14"/>
        <v>18570</v>
      </c>
      <c r="E123" s="5">
        <f>E122-E124</f>
        <v>6190</v>
      </c>
      <c r="F123" s="5">
        <f>F122-F124</f>
        <v>6190</v>
      </c>
      <c r="G123" s="5">
        <f>G122-G124</f>
        <v>6190</v>
      </c>
      <c r="H123" s="2"/>
      <c r="I123" s="3"/>
    </row>
    <row r="124" spans="1:9" ht="17.25" customHeight="1">
      <c r="A124" s="30"/>
      <c r="B124" s="30"/>
      <c r="C124" s="22" t="s">
        <v>57</v>
      </c>
      <c r="D124" s="5">
        <f t="shared" si="14"/>
        <v>0</v>
      </c>
      <c r="E124" s="5">
        <f>E156</f>
        <v>0</v>
      </c>
      <c r="F124" s="5">
        <f>F156</f>
        <v>0</v>
      </c>
      <c r="G124" s="5">
        <f>G156+G128</f>
        <v>0</v>
      </c>
      <c r="H124" s="2"/>
      <c r="I124" s="3"/>
    </row>
    <row r="125" spans="1:9" ht="17.25" customHeight="1">
      <c r="A125" s="30"/>
      <c r="B125" s="30"/>
      <c r="C125" s="17" t="s">
        <v>14</v>
      </c>
      <c r="D125" s="5">
        <f t="shared" si="14"/>
        <v>0</v>
      </c>
      <c r="E125" s="5">
        <f>E132+E157</f>
        <v>0</v>
      </c>
      <c r="F125" s="5">
        <f>F132+F157</f>
        <v>0</v>
      </c>
      <c r="G125" s="5">
        <f>G132+G157</f>
        <v>0</v>
      </c>
      <c r="H125" s="2"/>
      <c r="I125" s="3"/>
    </row>
    <row r="126" spans="1:9" ht="17.25" customHeight="1">
      <c r="A126" s="30" t="s">
        <v>5</v>
      </c>
      <c r="B126" s="30" t="s">
        <v>23</v>
      </c>
      <c r="C126" s="17" t="s">
        <v>56</v>
      </c>
      <c r="D126" s="5">
        <f t="shared" si="14"/>
        <v>240</v>
      </c>
      <c r="E126" s="5">
        <f>SUM(E129:E132)</f>
        <v>80</v>
      </c>
      <c r="F126" s="5">
        <f>SUM(F129:F132)</f>
        <v>80</v>
      </c>
      <c r="G126" s="5">
        <f>SUM(G129:G132)</f>
        <v>80</v>
      </c>
      <c r="H126" s="2"/>
      <c r="I126" s="3"/>
    </row>
    <row r="127" spans="1:9" ht="17.25" customHeight="1">
      <c r="A127" s="30"/>
      <c r="B127" s="30"/>
      <c r="C127" s="17" t="s">
        <v>41</v>
      </c>
      <c r="D127" s="5">
        <f>SUM(E127:G127)</f>
        <v>240</v>
      </c>
      <c r="E127" s="5">
        <f>E126-E128</f>
        <v>80</v>
      </c>
      <c r="F127" s="5">
        <f>F126-F128</f>
        <v>80</v>
      </c>
      <c r="G127" s="5">
        <f>G126-G128</f>
        <v>80</v>
      </c>
      <c r="H127" s="2"/>
      <c r="I127" s="3"/>
    </row>
    <row r="128" spans="1:9" ht="17.25" customHeight="1">
      <c r="A128" s="30"/>
      <c r="B128" s="30"/>
      <c r="C128" s="17" t="s">
        <v>42</v>
      </c>
      <c r="D128" s="5">
        <f>SUM(E128:G128)</f>
        <v>0</v>
      </c>
      <c r="E128" s="5">
        <v>0</v>
      </c>
      <c r="F128" s="5">
        <v>0</v>
      </c>
      <c r="G128" s="5">
        <v>0</v>
      </c>
      <c r="H128" s="2"/>
      <c r="I128" s="3"/>
    </row>
    <row r="129" spans="1:9" ht="17.25" customHeight="1">
      <c r="A129" s="30"/>
      <c r="B129" s="30"/>
      <c r="C129" s="17" t="s">
        <v>10</v>
      </c>
      <c r="D129" s="5">
        <f t="shared" si="14"/>
        <v>0</v>
      </c>
      <c r="E129" s="5">
        <f aca="true" t="shared" si="16" ref="E129:G132">E135+E140+E145</f>
        <v>0</v>
      </c>
      <c r="F129" s="5">
        <f t="shared" si="16"/>
        <v>0</v>
      </c>
      <c r="G129" s="5">
        <f t="shared" si="16"/>
        <v>0</v>
      </c>
      <c r="H129" s="2"/>
      <c r="I129" s="3"/>
    </row>
    <row r="130" spans="1:9" ht="17.25" customHeight="1">
      <c r="A130" s="30"/>
      <c r="B130" s="30"/>
      <c r="C130" s="17" t="s">
        <v>15</v>
      </c>
      <c r="D130" s="5">
        <f t="shared" si="14"/>
        <v>0</v>
      </c>
      <c r="E130" s="5">
        <f t="shared" si="16"/>
        <v>0</v>
      </c>
      <c r="F130" s="5">
        <f t="shared" si="16"/>
        <v>0</v>
      </c>
      <c r="G130" s="5">
        <f t="shared" si="16"/>
        <v>0</v>
      </c>
      <c r="H130" s="2"/>
      <c r="I130" s="3"/>
    </row>
    <row r="131" spans="1:9" ht="17.25" customHeight="1">
      <c r="A131" s="30"/>
      <c r="B131" s="30"/>
      <c r="C131" s="17" t="s">
        <v>16</v>
      </c>
      <c r="D131" s="5">
        <f t="shared" si="14"/>
        <v>240</v>
      </c>
      <c r="E131" s="5">
        <f>E137+E142+E147</f>
        <v>80</v>
      </c>
      <c r="F131" s="5">
        <f t="shared" si="16"/>
        <v>80</v>
      </c>
      <c r="G131" s="5">
        <f t="shared" si="16"/>
        <v>80</v>
      </c>
      <c r="H131" s="2"/>
      <c r="I131" s="3"/>
    </row>
    <row r="132" spans="1:9" ht="17.25" customHeight="1">
      <c r="A132" s="30"/>
      <c r="B132" s="30"/>
      <c r="C132" s="17" t="s">
        <v>14</v>
      </c>
      <c r="D132" s="5">
        <f t="shared" si="14"/>
        <v>0</v>
      </c>
      <c r="E132" s="5">
        <f t="shared" si="16"/>
        <v>0</v>
      </c>
      <c r="F132" s="5">
        <f t="shared" si="16"/>
        <v>0</v>
      </c>
      <c r="G132" s="5">
        <f t="shared" si="16"/>
        <v>0</v>
      </c>
      <c r="H132" s="2"/>
      <c r="I132" s="3"/>
    </row>
    <row r="133" spans="1:9" ht="15.75" customHeight="1">
      <c r="A133" s="15">
        <v>1</v>
      </c>
      <c r="B133" s="15">
        <v>2</v>
      </c>
      <c r="C133" s="15">
        <v>3</v>
      </c>
      <c r="D133" s="19">
        <v>4</v>
      </c>
      <c r="E133" s="19">
        <v>5</v>
      </c>
      <c r="F133" s="19">
        <v>6</v>
      </c>
      <c r="G133" s="19">
        <v>7</v>
      </c>
      <c r="H133" s="2"/>
      <c r="I133" s="3"/>
    </row>
    <row r="134" spans="1:9" ht="17.25" customHeight="1">
      <c r="A134" s="30" t="s">
        <v>24</v>
      </c>
      <c r="B134" s="30" t="s">
        <v>93</v>
      </c>
      <c r="C134" s="17" t="s">
        <v>56</v>
      </c>
      <c r="D134" s="5">
        <f t="shared" si="14"/>
        <v>60</v>
      </c>
      <c r="E134" s="5">
        <f>SUM(E135:E138)</f>
        <v>20</v>
      </c>
      <c r="F134" s="5">
        <f>SUM(F135:F138)</f>
        <v>20</v>
      </c>
      <c r="G134" s="5">
        <f>SUM(G135:G138)</f>
        <v>20</v>
      </c>
      <c r="H134" s="2"/>
      <c r="I134" s="3"/>
    </row>
    <row r="135" spans="1:9" ht="17.25" customHeight="1">
      <c r="A135" s="30"/>
      <c r="B135" s="30"/>
      <c r="C135" s="17" t="s">
        <v>10</v>
      </c>
      <c r="D135" s="5">
        <f t="shared" si="14"/>
        <v>0</v>
      </c>
      <c r="E135" s="5">
        <v>0</v>
      </c>
      <c r="F135" s="5">
        <v>0</v>
      </c>
      <c r="G135" s="5">
        <v>0</v>
      </c>
      <c r="H135" s="2"/>
      <c r="I135" s="3"/>
    </row>
    <row r="136" spans="1:9" ht="17.25" customHeight="1">
      <c r="A136" s="30"/>
      <c r="B136" s="30"/>
      <c r="C136" s="17" t="s">
        <v>15</v>
      </c>
      <c r="D136" s="5">
        <f t="shared" si="14"/>
        <v>0</v>
      </c>
      <c r="E136" s="5">
        <v>0</v>
      </c>
      <c r="F136" s="5">
        <v>0</v>
      </c>
      <c r="G136" s="5">
        <v>0</v>
      </c>
      <c r="H136" s="2"/>
      <c r="I136" s="3"/>
    </row>
    <row r="137" spans="1:9" ht="17.25" customHeight="1">
      <c r="A137" s="30"/>
      <c r="B137" s="30"/>
      <c r="C137" s="17" t="s">
        <v>16</v>
      </c>
      <c r="D137" s="5">
        <f t="shared" si="14"/>
        <v>60</v>
      </c>
      <c r="E137" s="5">
        <f>'Прил №3 гор бюд.'!E75</f>
        <v>20</v>
      </c>
      <c r="F137" s="5">
        <f>'Прил №3 гор бюд.'!F75</f>
        <v>20</v>
      </c>
      <c r="G137" s="5">
        <f>'Прил №3 гор бюд.'!G75</f>
        <v>20</v>
      </c>
      <c r="H137" s="2"/>
      <c r="I137" s="3"/>
    </row>
    <row r="138" spans="1:9" ht="17.25" customHeight="1">
      <c r="A138" s="30"/>
      <c r="B138" s="30"/>
      <c r="C138" s="17" t="s">
        <v>14</v>
      </c>
      <c r="D138" s="5">
        <f t="shared" si="14"/>
        <v>0</v>
      </c>
      <c r="E138" s="5">
        <v>0</v>
      </c>
      <c r="F138" s="5">
        <v>0</v>
      </c>
      <c r="G138" s="5">
        <v>0</v>
      </c>
      <c r="H138" s="2"/>
      <c r="I138" s="3"/>
    </row>
    <row r="139" spans="1:9" ht="17.25" customHeight="1">
      <c r="A139" s="27" t="s">
        <v>25</v>
      </c>
      <c r="B139" s="30" t="s">
        <v>69</v>
      </c>
      <c r="C139" s="17" t="s">
        <v>56</v>
      </c>
      <c r="D139" s="5">
        <f t="shared" si="14"/>
        <v>150</v>
      </c>
      <c r="E139" s="5">
        <f>SUM(E140:E143)</f>
        <v>50</v>
      </c>
      <c r="F139" s="5">
        <f>SUM(F140:F143)</f>
        <v>50</v>
      </c>
      <c r="G139" s="5">
        <f>SUM(G140:G143)</f>
        <v>50</v>
      </c>
      <c r="H139" s="2"/>
      <c r="I139" s="3"/>
    </row>
    <row r="140" spans="1:9" ht="17.25" customHeight="1">
      <c r="A140" s="28"/>
      <c r="B140" s="30"/>
      <c r="C140" s="17" t="s">
        <v>10</v>
      </c>
      <c r="D140" s="5">
        <f t="shared" si="14"/>
        <v>0</v>
      </c>
      <c r="E140" s="5">
        <v>0</v>
      </c>
      <c r="F140" s="5">
        <v>0</v>
      </c>
      <c r="G140" s="5">
        <v>0</v>
      </c>
      <c r="H140" s="2"/>
      <c r="I140" s="3"/>
    </row>
    <row r="141" spans="1:9" ht="17.25" customHeight="1">
      <c r="A141" s="28"/>
      <c r="B141" s="30"/>
      <c r="C141" s="17" t="s">
        <v>15</v>
      </c>
      <c r="D141" s="5">
        <f t="shared" si="14"/>
        <v>0</v>
      </c>
      <c r="E141" s="5">
        <v>0</v>
      </c>
      <c r="F141" s="5">
        <v>0</v>
      </c>
      <c r="G141" s="5">
        <v>0</v>
      </c>
      <c r="H141" s="2"/>
      <c r="I141" s="3"/>
    </row>
    <row r="142" spans="1:9" ht="17.25" customHeight="1">
      <c r="A142" s="28"/>
      <c r="B142" s="30"/>
      <c r="C142" s="17" t="s">
        <v>16</v>
      </c>
      <c r="D142" s="5">
        <f t="shared" si="14"/>
        <v>150</v>
      </c>
      <c r="E142" s="5">
        <f>'Прил №3 гор бюд.'!E79</f>
        <v>50</v>
      </c>
      <c r="F142" s="5">
        <f>'Прил №3 гор бюд.'!F79</f>
        <v>50</v>
      </c>
      <c r="G142" s="5">
        <f>'Прил №3 гор бюд.'!G79</f>
        <v>50</v>
      </c>
      <c r="H142" s="2"/>
      <c r="I142" s="3"/>
    </row>
    <row r="143" spans="1:9" ht="17.25" customHeight="1">
      <c r="A143" s="28"/>
      <c r="B143" s="30"/>
      <c r="C143" s="17" t="s">
        <v>14</v>
      </c>
      <c r="D143" s="5">
        <f t="shared" si="14"/>
        <v>0</v>
      </c>
      <c r="E143" s="5">
        <v>0</v>
      </c>
      <c r="F143" s="5">
        <v>0</v>
      </c>
      <c r="G143" s="5">
        <v>0</v>
      </c>
      <c r="H143" s="2"/>
      <c r="I143" s="3"/>
    </row>
    <row r="144" spans="1:9" ht="17.25" customHeight="1">
      <c r="A144" s="30" t="s">
        <v>26</v>
      </c>
      <c r="B144" s="30" t="s">
        <v>68</v>
      </c>
      <c r="C144" s="17" t="s">
        <v>56</v>
      </c>
      <c r="D144" s="5">
        <f t="shared" si="14"/>
        <v>30</v>
      </c>
      <c r="E144" s="5">
        <f>SUM(E145:E148)</f>
        <v>10</v>
      </c>
      <c r="F144" s="5">
        <f>SUM(F145:F148)</f>
        <v>10</v>
      </c>
      <c r="G144" s="5">
        <f>SUM(G145:G148)</f>
        <v>10</v>
      </c>
      <c r="H144" s="2"/>
      <c r="I144" s="3"/>
    </row>
    <row r="145" spans="1:9" ht="17.25" customHeight="1">
      <c r="A145" s="30"/>
      <c r="B145" s="30"/>
      <c r="C145" s="17" t="s">
        <v>10</v>
      </c>
      <c r="D145" s="5">
        <f t="shared" si="14"/>
        <v>0</v>
      </c>
      <c r="E145" s="5">
        <v>0</v>
      </c>
      <c r="F145" s="5">
        <v>0</v>
      </c>
      <c r="G145" s="5">
        <v>0</v>
      </c>
      <c r="H145" s="26"/>
      <c r="I145" s="3"/>
    </row>
    <row r="146" spans="1:9" ht="17.25" customHeight="1">
      <c r="A146" s="30"/>
      <c r="B146" s="30"/>
      <c r="C146" s="17" t="s">
        <v>15</v>
      </c>
      <c r="D146" s="5">
        <f t="shared" si="14"/>
        <v>0</v>
      </c>
      <c r="E146" s="5">
        <v>0</v>
      </c>
      <c r="F146" s="5">
        <v>0</v>
      </c>
      <c r="G146" s="5">
        <v>0</v>
      </c>
      <c r="H146" s="2"/>
      <c r="I146" s="3"/>
    </row>
    <row r="147" spans="1:9" ht="17.25" customHeight="1">
      <c r="A147" s="30"/>
      <c r="B147" s="30"/>
      <c r="C147" s="17" t="s">
        <v>16</v>
      </c>
      <c r="D147" s="5">
        <f t="shared" si="14"/>
        <v>30</v>
      </c>
      <c r="E147" s="5">
        <f>'Прил №3 гор бюд.'!E83</f>
        <v>10</v>
      </c>
      <c r="F147" s="5">
        <f>'Прил №3 гор бюд.'!F83</f>
        <v>10</v>
      </c>
      <c r="G147" s="5">
        <f>'Прил №3 гор бюд.'!G83</f>
        <v>10</v>
      </c>
      <c r="H147" s="2"/>
      <c r="I147" s="3"/>
    </row>
    <row r="148" spans="1:9" ht="17.25" customHeight="1">
      <c r="A148" s="30"/>
      <c r="B148" s="30"/>
      <c r="C148" s="17" t="s">
        <v>14</v>
      </c>
      <c r="D148" s="5">
        <f t="shared" si="14"/>
        <v>0</v>
      </c>
      <c r="E148" s="5">
        <v>0</v>
      </c>
      <c r="F148" s="5">
        <v>0</v>
      </c>
      <c r="G148" s="5">
        <v>0</v>
      </c>
      <c r="H148" s="2"/>
      <c r="I148" s="3"/>
    </row>
    <row r="149" spans="1:9" ht="17.25" customHeight="1">
      <c r="A149" s="30" t="s">
        <v>6</v>
      </c>
      <c r="B149" s="30" t="s">
        <v>79</v>
      </c>
      <c r="C149" s="17" t="s">
        <v>56</v>
      </c>
      <c r="D149" s="5">
        <f t="shared" si="14"/>
        <v>18330</v>
      </c>
      <c r="E149" s="5">
        <f>SUM(E152:E154)+E157</f>
        <v>6110</v>
      </c>
      <c r="F149" s="5">
        <f>SUM(F152:F154)+F157</f>
        <v>6110</v>
      </c>
      <c r="G149" s="5">
        <f>SUM(G152:G154)+G157</f>
        <v>6110</v>
      </c>
      <c r="H149" s="2"/>
      <c r="I149" s="3"/>
    </row>
    <row r="150" spans="1:9" ht="17.25" customHeight="1">
      <c r="A150" s="30"/>
      <c r="B150" s="30"/>
      <c r="C150" s="17" t="s">
        <v>41</v>
      </c>
      <c r="D150" s="5">
        <f>SUM(E150:G150)</f>
        <v>18330</v>
      </c>
      <c r="E150" s="5">
        <f>E149-E151</f>
        <v>6110</v>
      </c>
      <c r="F150" s="5">
        <f>F149-F151</f>
        <v>6110</v>
      </c>
      <c r="G150" s="5">
        <f>G149-G151</f>
        <v>6110</v>
      </c>
      <c r="H150" s="2"/>
      <c r="I150" s="3"/>
    </row>
    <row r="151" spans="1:9" ht="30" customHeight="1">
      <c r="A151" s="30"/>
      <c r="B151" s="30"/>
      <c r="C151" s="17" t="s">
        <v>42</v>
      </c>
      <c r="D151" s="5">
        <f>SUM(E151:G151)</f>
        <v>0</v>
      </c>
      <c r="E151" s="5">
        <f>E156</f>
        <v>0</v>
      </c>
      <c r="F151" s="5">
        <f>F156</f>
        <v>0</v>
      </c>
      <c r="G151" s="5">
        <f>G156</f>
        <v>0</v>
      </c>
      <c r="H151" s="2"/>
      <c r="I151" s="3"/>
    </row>
    <row r="152" spans="1:9" ht="17.25" customHeight="1">
      <c r="A152" s="30"/>
      <c r="B152" s="30"/>
      <c r="C152" s="17" t="s">
        <v>10</v>
      </c>
      <c r="D152" s="5">
        <f t="shared" si="14"/>
        <v>0</v>
      </c>
      <c r="E152" s="5">
        <f aca="true" t="shared" si="17" ref="E152:G154">E159+E165+E170+E175+E180+E186</f>
        <v>0</v>
      </c>
      <c r="F152" s="5">
        <f t="shared" si="17"/>
        <v>0</v>
      </c>
      <c r="G152" s="5">
        <f t="shared" si="17"/>
        <v>0</v>
      </c>
      <c r="H152" s="2"/>
      <c r="I152" s="3"/>
    </row>
    <row r="153" spans="1:9" ht="17.25" customHeight="1">
      <c r="A153" s="30"/>
      <c r="B153" s="30"/>
      <c r="C153" s="17" t="s">
        <v>15</v>
      </c>
      <c r="D153" s="5">
        <f t="shared" si="14"/>
        <v>0</v>
      </c>
      <c r="E153" s="5">
        <f t="shared" si="17"/>
        <v>0</v>
      </c>
      <c r="F153" s="5">
        <f t="shared" si="17"/>
        <v>0</v>
      </c>
      <c r="G153" s="5">
        <f t="shared" si="17"/>
        <v>0</v>
      </c>
      <c r="H153" s="2"/>
      <c r="I153" s="3"/>
    </row>
    <row r="154" spans="1:9" ht="17.25" customHeight="1">
      <c r="A154" s="30"/>
      <c r="B154" s="30"/>
      <c r="C154" s="17" t="s">
        <v>12</v>
      </c>
      <c r="D154" s="5">
        <f t="shared" si="14"/>
        <v>18330</v>
      </c>
      <c r="E154" s="5">
        <f t="shared" si="17"/>
        <v>6110</v>
      </c>
      <c r="F154" s="5">
        <f t="shared" si="17"/>
        <v>6110</v>
      </c>
      <c r="G154" s="5">
        <f t="shared" si="17"/>
        <v>6110</v>
      </c>
      <c r="H154" s="2"/>
      <c r="I154" s="3"/>
    </row>
    <row r="155" spans="1:9" ht="17.25" customHeight="1">
      <c r="A155" s="30"/>
      <c r="B155" s="30"/>
      <c r="C155" s="22" t="s">
        <v>59</v>
      </c>
      <c r="D155" s="5">
        <f t="shared" si="14"/>
        <v>18330</v>
      </c>
      <c r="E155" s="5">
        <f>E154-E156</f>
        <v>6110</v>
      </c>
      <c r="F155" s="5">
        <f>F154-F156</f>
        <v>6110</v>
      </c>
      <c r="G155" s="5">
        <f>G154-G156</f>
        <v>6110</v>
      </c>
      <c r="H155" s="2"/>
      <c r="I155" s="3"/>
    </row>
    <row r="156" spans="1:9" ht="28.5" customHeight="1">
      <c r="A156" s="30"/>
      <c r="B156" s="30"/>
      <c r="C156" s="17" t="s">
        <v>42</v>
      </c>
      <c r="D156" s="5">
        <f t="shared" si="14"/>
        <v>0</v>
      </c>
      <c r="E156" s="5">
        <v>0</v>
      </c>
      <c r="F156" s="5">
        <v>0</v>
      </c>
      <c r="G156" s="5">
        <v>0</v>
      </c>
      <c r="H156" s="2"/>
      <c r="I156" s="3"/>
    </row>
    <row r="157" spans="1:9" ht="17.25" customHeight="1">
      <c r="A157" s="30"/>
      <c r="B157" s="30"/>
      <c r="C157" s="17" t="s">
        <v>14</v>
      </c>
      <c r="D157" s="5">
        <f>SUM(E157:G157)</f>
        <v>0</v>
      </c>
      <c r="E157" s="5">
        <f>E162+E168+E173+E178+E183+E189</f>
        <v>0</v>
      </c>
      <c r="F157" s="5">
        <f>F162+F168+F173+F178+F183+F189</f>
        <v>0</v>
      </c>
      <c r="G157" s="5">
        <f>G162+G168+G173+G178+G183+G189</f>
        <v>0</v>
      </c>
      <c r="H157" s="2"/>
      <c r="I157" s="3"/>
    </row>
    <row r="158" spans="1:9" ht="16.5" customHeight="1">
      <c r="A158" s="30" t="s">
        <v>27</v>
      </c>
      <c r="B158" s="30" t="s">
        <v>80</v>
      </c>
      <c r="C158" s="17" t="s">
        <v>56</v>
      </c>
      <c r="D158" s="5">
        <f aca="true" t="shared" si="18" ref="D158:D166">SUM(E158:G158)</f>
        <v>2400</v>
      </c>
      <c r="E158" s="5">
        <f>SUM(E159:E162)</f>
        <v>800</v>
      </c>
      <c r="F158" s="5">
        <f>SUM(F159:F162)</f>
        <v>800</v>
      </c>
      <c r="G158" s="5">
        <f>SUM(G159:G162)</f>
        <v>800</v>
      </c>
      <c r="H158" s="2"/>
      <c r="I158" s="3"/>
    </row>
    <row r="159" spans="1:9" ht="16.5" customHeight="1">
      <c r="A159" s="30"/>
      <c r="B159" s="30"/>
      <c r="C159" s="17" t="s">
        <v>10</v>
      </c>
      <c r="D159" s="5">
        <f t="shared" si="18"/>
        <v>0</v>
      </c>
      <c r="E159" s="5">
        <v>0</v>
      </c>
      <c r="F159" s="5">
        <v>0</v>
      </c>
      <c r="G159" s="5">
        <v>0</v>
      </c>
      <c r="H159" s="2"/>
      <c r="I159" s="3"/>
    </row>
    <row r="160" spans="1:9" ht="16.5" customHeight="1">
      <c r="A160" s="30"/>
      <c r="B160" s="30"/>
      <c r="C160" s="17" t="s">
        <v>15</v>
      </c>
      <c r="D160" s="5">
        <f t="shared" si="18"/>
        <v>0</v>
      </c>
      <c r="E160" s="5">
        <v>0</v>
      </c>
      <c r="F160" s="5">
        <v>0</v>
      </c>
      <c r="G160" s="5">
        <v>0</v>
      </c>
      <c r="H160" s="2"/>
      <c r="I160" s="3"/>
    </row>
    <row r="161" spans="1:9" ht="16.5" customHeight="1">
      <c r="A161" s="30"/>
      <c r="B161" s="30"/>
      <c r="C161" s="17" t="s">
        <v>16</v>
      </c>
      <c r="D161" s="5">
        <f t="shared" si="18"/>
        <v>2400</v>
      </c>
      <c r="E161" s="5">
        <f>'Прил №3 гор бюд.'!E91</f>
        <v>800</v>
      </c>
      <c r="F161" s="5">
        <f>'Прил №3 гор бюд.'!F91</f>
        <v>800</v>
      </c>
      <c r="G161" s="5">
        <f>'Прил №3 гор бюд.'!G91</f>
        <v>800</v>
      </c>
      <c r="H161" s="2"/>
      <c r="I161" s="3"/>
    </row>
    <row r="162" spans="1:9" ht="16.5" customHeight="1">
      <c r="A162" s="30"/>
      <c r="B162" s="30"/>
      <c r="C162" s="17" t="s">
        <v>14</v>
      </c>
      <c r="D162" s="5">
        <f t="shared" si="18"/>
        <v>0</v>
      </c>
      <c r="E162" s="5">
        <v>0</v>
      </c>
      <c r="F162" s="5">
        <v>0</v>
      </c>
      <c r="G162" s="5">
        <v>0</v>
      </c>
      <c r="H162" s="2"/>
      <c r="I162" s="3"/>
    </row>
    <row r="163" spans="1:9" ht="15.75" customHeight="1">
      <c r="A163" s="15">
        <v>1</v>
      </c>
      <c r="B163" s="15">
        <v>2</v>
      </c>
      <c r="C163" s="15">
        <v>3</v>
      </c>
      <c r="D163" s="19">
        <v>4</v>
      </c>
      <c r="E163" s="19">
        <v>5</v>
      </c>
      <c r="F163" s="19">
        <v>6</v>
      </c>
      <c r="G163" s="19">
        <v>7</v>
      </c>
      <c r="H163" s="2"/>
      <c r="I163" s="3"/>
    </row>
    <row r="164" spans="1:9" ht="16.5" customHeight="1">
      <c r="A164" s="27" t="s">
        <v>28</v>
      </c>
      <c r="B164" s="30" t="s">
        <v>81</v>
      </c>
      <c r="C164" s="17" t="s">
        <v>56</v>
      </c>
      <c r="D164" s="5">
        <f t="shared" si="18"/>
        <v>6900</v>
      </c>
      <c r="E164" s="5">
        <f>SUM(E165:E168)</f>
        <v>2300</v>
      </c>
      <c r="F164" s="5">
        <f>SUM(F165:F168)</f>
        <v>2300</v>
      </c>
      <c r="G164" s="5">
        <f>SUM(G165:G168)</f>
        <v>2300</v>
      </c>
      <c r="H164" s="2"/>
      <c r="I164" s="3"/>
    </row>
    <row r="165" spans="1:9" ht="16.5" customHeight="1">
      <c r="A165" s="28"/>
      <c r="B165" s="30"/>
      <c r="C165" s="17" t="s">
        <v>10</v>
      </c>
      <c r="D165" s="5">
        <f t="shared" si="18"/>
        <v>0</v>
      </c>
      <c r="E165" s="5">
        <v>0</v>
      </c>
      <c r="F165" s="5">
        <v>0</v>
      </c>
      <c r="G165" s="5">
        <v>0</v>
      </c>
      <c r="H165" s="2"/>
      <c r="I165" s="3"/>
    </row>
    <row r="166" spans="1:9" ht="16.5" customHeight="1">
      <c r="A166" s="28"/>
      <c r="B166" s="30"/>
      <c r="C166" s="17" t="s">
        <v>15</v>
      </c>
      <c r="D166" s="5">
        <f t="shared" si="18"/>
        <v>0</v>
      </c>
      <c r="E166" s="5">
        <v>0</v>
      </c>
      <c r="F166" s="5">
        <v>0</v>
      </c>
      <c r="G166" s="5">
        <v>0</v>
      </c>
      <c r="H166" s="2"/>
      <c r="I166" s="3"/>
    </row>
    <row r="167" spans="1:9" ht="16.5" customHeight="1">
      <c r="A167" s="28"/>
      <c r="B167" s="30"/>
      <c r="C167" s="17" t="s">
        <v>16</v>
      </c>
      <c r="D167" s="5">
        <f>SUM(E167:G167)</f>
        <v>6900</v>
      </c>
      <c r="E167" s="5">
        <f>'Прил №3 гор бюд.'!E94</f>
        <v>2300</v>
      </c>
      <c r="F167" s="5">
        <f>'Прил №3 гор бюд.'!F94</f>
        <v>2300</v>
      </c>
      <c r="G167" s="5">
        <f>'Прил №3 гор бюд.'!G94</f>
        <v>2300</v>
      </c>
      <c r="H167" s="2"/>
      <c r="I167" s="3"/>
    </row>
    <row r="168" spans="1:9" ht="16.5" customHeight="1">
      <c r="A168" s="28"/>
      <c r="B168" s="30"/>
      <c r="C168" s="17" t="s">
        <v>14</v>
      </c>
      <c r="D168" s="5">
        <f>SUM(E168:G168)</f>
        <v>0</v>
      </c>
      <c r="E168" s="5">
        <v>0</v>
      </c>
      <c r="F168" s="5">
        <v>0</v>
      </c>
      <c r="G168" s="5">
        <v>0</v>
      </c>
      <c r="H168" s="2"/>
      <c r="I168" s="3"/>
    </row>
    <row r="169" spans="1:9" ht="16.5" customHeight="1">
      <c r="A169" s="30" t="s">
        <v>29</v>
      </c>
      <c r="B169" s="30" t="s">
        <v>46</v>
      </c>
      <c r="C169" s="17" t="s">
        <v>56</v>
      </c>
      <c r="D169" s="5">
        <f aca="true" t="shared" si="19" ref="D169:D178">SUM(E169:G169)</f>
        <v>4500</v>
      </c>
      <c r="E169" s="5">
        <f>SUM(E170:E173)</f>
        <v>1500</v>
      </c>
      <c r="F169" s="5">
        <f>SUM(F170:F173)</f>
        <v>1500</v>
      </c>
      <c r="G169" s="5">
        <f>SUM(G170:G173)</f>
        <v>1500</v>
      </c>
      <c r="H169" s="2"/>
      <c r="I169" s="3"/>
    </row>
    <row r="170" spans="1:9" ht="16.5" customHeight="1">
      <c r="A170" s="30"/>
      <c r="B170" s="30"/>
      <c r="C170" s="17" t="s">
        <v>10</v>
      </c>
      <c r="D170" s="5">
        <f t="shared" si="19"/>
        <v>0</v>
      </c>
      <c r="E170" s="5">
        <v>0</v>
      </c>
      <c r="F170" s="5">
        <v>0</v>
      </c>
      <c r="G170" s="5">
        <v>0</v>
      </c>
      <c r="H170" s="2"/>
      <c r="I170" s="3"/>
    </row>
    <row r="171" spans="1:9" ht="16.5" customHeight="1">
      <c r="A171" s="30"/>
      <c r="B171" s="30"/>
      <c r="C171" s="17" t="s">
        <v>15</v>
      </c>
      <c r="D171" s="5">
        <f t="shared" si="19"/>
        <v>0</v>
      </c>
      <c r="E171" s="5">
        <v>0</v>
      </c>
      <c r="F171" s="5">
        <v>0</v>
      </c>
      <c r="G171" s="5">
        <v>0</v>
      </c>
      <c r="H171" s="2"/>
      <c r="I171" s="3"/>
    </row>
    <row r="172" spans="1:9" ht="16.5" customHeight="1">
      <c r="A172" s="30"/>
      <c r="B172" s="30"/>
      <c r="C172" s="17" t="s">
        <v>16</v>
      </c>
      <c r="D172" s="5">
        <f t="shared" si="19"/>
        <v>4500</v>
      </c>
      <c r="E172" s="5">
        <f>'Прил №3 гор бюд.'!E97</f>
        <v>1500</v>
      </c>
      <c r="F172" s="5">
        <f>'Прил №3 гор бюд.'!F97</f>
        <v>1500</v>
      </c>
      <c r="G172" s="5">
        <f>'Прил №3 гор бюд.'!G97</f>
        <v>1500</v>
      </c>
      <c r="H172" s="2"/>
      <c r="I172" s="3"/>
    </row>
    <row r="173" spans="1:9" ht="16.5" customHeight="1">
      <c r="A173" s="30"/>
      <c r="B173" s="30"/>
      <c r="C173" s="17" t="s">
        <v>14</v>
      </c>
      <c r="D173" s="5">
        <f t="shared" si="19"/>
        <v>0</v>
      </c>
      <c r="E173" s="5">
        <v>0</v>
      </c>
      <c r="F173" s="5">
        <v>0</v>
      </c>
      <c r="G173" s="5">
        <v>0</v>
      </c>
      <c r="H173" s="2"/>
      <c r="I173" s="3"/>
    </row>
    <row r="174" spans="1:9" ht="30" customHeight="1">
      <c r="A174" s="30" t="s">
        <v>51</v>
      </c>
      <c r="B174" s="30" t="s">
        <v>97</v>
      </c>
      <c r="C174" s="17" t="s">
        <v>56</v>
      </c>
      <c r="D174" s="5">
        <f t="shared" si="19"/>
        <v>1800</v>
      </c>
      <c r="E174" s="5">
        <f>SUM(E175:E178)</f>
        <v>600</v>
      </c>
      <c r="F174" s="5">
        <f>SUM(F175:F178)</f>
        <v>600</v>
      </c>
      <c r="G174" s="5">
        <f>SUM(G175:G178)</f>
        <v>600</v>
      </c>
      <c r="H174" s="2"/>
      <c r="I174" s="3"/>
    </row>
    <row r="175" spans="1:9" ht="30" customHeight="1">
      <c r="A175" s="30"/>
      <c r="B175" s="30"/>
      <c r="C175" s="17" t="s">
        <v>10</v>
      </c>
      <c r="D175" s="5">
        <f t="shared" si="19"/>
        <v>0</v>
      </c>
      <c r="E175" s="5">
        <v>0</v>
      </c>
      <c r="F175" s="5">
        <v>0</v>
      </c>
      <c r="G175" s="5">
        <v>0</v>
      </c>
      <c r="H175" s="2"/>
      <c r="I175" s="3"/>
    </row>
    <row r="176" spans="1:9" ht="30" customHeight="1">
      <c r="A176" s="30"/>
      <c r="B176" s="30"/>
      <c r="C176" s="17" t="s">
        <v>15</v>
      </c>
      <c r="D176" s="5">
        <f t="shared" si="19"/>
        <v>0</v>
      </c>
      <c r="E176" s="5">
        <v>0</v>
      </c>
      <c r="F176" s="5">
        <v>0</v>
      </c>
      <c r="G176" s="5">
        <v>0</v>
      </c>
      <c r="H176" s="2"/>
      <c r="I176" s="3"/>
    </row>
    <row r="177" spans="1:9" ht="30" customHeight="1">
      <c r="A177" s="30"/>
      <c r="B177" s="30"/>
      <c r="C177" s="17" t="s">
        <v>16</v>
      </c>
      <c r="D177" s="5">
        <f t="shared" si="19"/>
        <v>1800</v>
      </c>
      <c r="E177" s="5">
        <f>'Прил №3 гор бюд.'!E101</f>
        <v>600</v>
      </c>
      <c r="F177" s="5">
        <f>'Прил №3 гор бюд.'!F101</f>
        <v>600</v>
      </c>
      <c r="G177" s="5">
        <f>'Прил №3 гор бюд.'!G101</f>
        <v>600</v>
      </c>
      <c r="H177" s="2"/>
      <c r="I177" s="3"/>
    </row>
    <row r="178" spans="1:9" ht="40.5" customHeight="1">
      <c r="A178" s="30"/>
      <c r="B178" s="30"/>
      <c r="C178" s="17" t="s">
        <v>14</v>
      </c>
      <c r="D178" s="5">
        <f t="shared" si="19"/>
        <v>0</v>
      </c>
      <c r="E178" s="5">
        <v>0</v>
      </c>
      <c r="F178" s="5">
        <v>0</v>
      </c>
      <c r="G178" s="5">
        <v>0</v>
      </c>
      <c r="H178" s="2"/>
      <c r="I178" s="3"/>
    </row>
    <row r="179" spans="1:9" ht="46.5" customHeight="1">
      <c r="A179" s="27" t="s">
        <v>30</v>
      </c>
      <c r="B179" s="30" t="s">
        <v>82</v>
      </c>
      <c r="C179" s="17" t="s">
        <v>56</v>
      </c>
      <c r="D179" s="5">
        <f aca="true" t="shared" si="20" ref="D179:D189">SUM(E179:G179)</f>
        <v>1950</v>
      </c>
      <c r="E179" s="5">
        <f>SUM(E180:E183)</f>
        <v>650</v>
      </c>
      <c r="F179" s="5">
        <f>SUM(F180:F183)</f>
        <v>650</v>
      </c>
      <c r="G179" s="5">
        <f>SUM(G180:G183)</f>
        <v>650</v>
      </c>
      <c r="H179" s="2"/>
      <c r="I179" s="3"/>
    </row>
    <row r="180" spans="1:9" ht="46.5" customHeight="1">
      <c r="A180" s="28"/>
      <c r="B180" s="30"/>
      <c r="C180" s="17" t="s">
        <v>10</v>
      </c>
      <c r="D180" s="5">
        <f t="shared" si="20"/>
        <v>0</v>
      </c>
      <c r="E180" s="5">
        <v>0</v>
      </c>
      <c r="F180" s="5">
        <v>0</v>
      </c>
      <c r="G180" s="5">
        <v>0</v>
      </c>
      <c r="H180" s="2"/>
      <c r="I180" s="3"/>
    </row>
    <row r="181" spans="1:9" ht="46.5" customHeight="1">
      <c r="A181" s="28"/>
      <c r="B181" s="30"/>
      <c r="C181" s="17" t="s">
        <v>15</v>
      </c>
      <c r="D181" s="5">
        <f t="shared" si="20"/>
        <v>0</v>
      </c>
      <c r="E181" s="5">
        <v>0</v>
      </c>
      <c r="F181" s="5">
        <v>0</v>
      </c>
      <c r="G181" s="5">
        <v>0</v>
      </c>
      <c r="H181" s="2"/>
      <c r="I181" s="3"/>
    </row>
    <row r="182" spans="1:9" ht="46.5" customHeight="1">
      <c r="A182" s="28"/>
      <c r="B182" s="30"/>
      <c r="C182" s="17" t="s">
        <v>16</v>
      </c>
      <c r="D182" s="5">
        <f t="shared" si="20"/>
        <v>1950</v>
      </c>
      <c r="E182" s="5">
        <f>'Прил №3 гор бюд.'!E104</f>
        <v>650</v>
      </c>
      <c r="F182" s="5">
        <f>'Прил №3 гор бюд.'!F104</f>
        <v>650</v>
      </c>
      <c r="G182" s="5">
        <f>'Прил №3 гор бюд.'!G104</f>
        <v>650</v>
      </c>
      <c r="H182" s="2"/>
      <c r="I182" s="3"/>
    </row>
    <row r="183" spans="1:9" ht="71.25" customHeight="1">
      <c r="A183" s="29"/>
      <c r="B183" s="30"/>
      <c r="C183" s="17" t="s">
        <v>14</v>
      </c>
      <c r="D183" s="5">
        <f t="shared" si="20"/>
        <v>0</v>
      </c>
      <c r="E183" s="5">
        <v>0</v>
      </c>
      <c r="F183" s="5">
        <v>0</v>
      </c>
      <c r="G183" s="5">
        <v>0</v>
      </c>
      <c r="H183" s="2"/>
      <c r="I183" s="3"/>
    </row>
    <row r="184" spans="1:9" ht="16.5" customHeight="1">
      <c r="A184" s="15">
        <v>1</v>
      </c>
      <c r="B184" s="15">
        <v>2</v>
      </c>
      <c r="C184" s="15">
        <v>3</v>
      </c>
      <c r="D184" s="19">
        <v>4</v>
      </c>
      <c r="E184" s="19">
        <v>5</v>
      </c>
      <c r="F184" s="19">
        <v>6</v>
      </c>
      <c r="G184" s="19">
        <v>7</v>
      </c>
      <c r="H184" s="2"/>
      <c r="I184" s="3"/>
    </row>
    <row r="185" spans="1:9" ht="33" customHeight="1">
      <c r="A185" s="27" t="s">
        <v>31</v>
      </c>
      <c r="B185" s="30" t="s">
        <v>98</v>
      </c>
      <c r="C185" s="17" t="s">
        <v>56</v>
      </c>
      <c r="D185" s="5">
        <f t="shared" si="20"/>
        <v>780</v>
      </c>
      <c r="E185" s="5">
        <f>SUM(E186:E189)</f>
        <v>260</v>
      </c>
      <c r="F185" s="5">
        <f>SUM(F186:F189)</f>
        <v>260</v>
      </c>
      <c r="G185" s="5">
        <f>SUM(G186:G189)</f>
        <v>260</v>
      </c>
      <c r="H185" s="2"/>
      <c r="I185" s="3"/>
    </row>
    <row r="186" spans="1:9" ht="33" customHeight="1">
      <c r="A186" s="28"/>
      <c r="B186" s="30"/>
      <c r="C186" s="17" t="s">
        <v>10</v>
      </c>
      <c r="D186" s="5">
        <f t="shared" si="20"/>
        <v>0</v>
      </c>
      <c r="E186" s="5">
        <v>0</v>
      </c>
      <c r="F186" s="5">
        <v>0</v>
      </c>
      <c r="G186" s="5">
        <v>0</v>
      </c>
      <c r="H186" s="2"/>
      <c r="I186" s="3"/>
    </row>
    <row r="187" spans="1:9" ht="33" customHeight="1">
      <c r="A187" s="28"/>
      <c r="B187" s="30"/>
      <c r="C187" s="17" t="s">
        <v>15</v>
      </c>
      <c r="D187" s="5">
        <f t="shared" si="20"/>
        <v>0</v>
      </c>
      <c r="E187" s="5">
        <v>0</v>
      </c>
      <c r="F187" s="5">
        <v>0</v>
      </c>
      <c r="G187" s="5">
        <v>0</v>
      </c>
      <c r="H187" s="2"/>
      <c r="I187" s="3"/>
    </row>
    <row r="188" spans="1:9" ht="33" customHeight="1">
      <c r="A188" s="28"/>
      <c r="B188" s="30"/>
      <c r="C188" s="17" t="s">
        <v>16</v>
      </c>
      <c r="D188" s="5">
        <f t="shared" si="20"/>
        <v>780</v>
      </c>
      <c r="E188" s="5">
        <f>'Прил №3 гор бюд.'!E107</f>
        <v>260</v>
      </c>
      <c r="F188" s="5">
        <f>'Прил №3 гор бюд.'!F107</f>
        <v>260</v>
      </c>
      <c r="G188" s="5">
        <f>'Прил №3 гор бюд.'!G107</f>
        <v>260</v>
      </c>
      <c r="H188" s="2"/>
      <c r="I188" s="3"/>
    </row>
    <row r="189" spans="1:9" ht="40.5" customHeight="1">
      <c r="A189" s="28"/>
      <c r="B189" s="30"/>
      <c r="C189" s="17" t="s">
        <v>14</v>
      </c>
      <c r="D189" s="5">
        <f t="shared" si="20"/>
        <v>0</v>
      </c>
      <c r="E189" s="5">
        <v>0</v>
      </c>
      <c r="F189" s="5">
        <v>0</v>
      </c>
      <c r="G189" s="5">
        <v>0</v>
      </c>
      <c r="H189" s="2"/>
      <c r="I189" s="3"/>
    </row>
    <row r="190" spans="1:9" ht="15" customHeight="1">
      <c r="A190" s="30" t="s">
        <v>44</v>
      </c>
      <c r="B190" s="30" t="s">
        <v>91</v>
      </c>
      <c r="C190" s="17" t="s">
        <v>56</v>
      </c>
      <c r="D190" s="5">
        <f aca="true" t="shared" si="21" ref="D190:D196">SUM(E190:G190)</f>
        <v>118410</v>
      </c>
      <c r="E190" s="5">
        <f>SUM(E193:E196)</f>
        <v>25470</v>
      </c>
      <c r="F190" s="5">
        <f>SUM(F193:F196)</f>
        <v>46470</v>
      </c>
      <c r="G190" s="5">
        <f>SUM(G193:G196)</f>
        <v>46470</v>
      </c>
      <c r="H190" s="2"/>
      <c r="I190" s="3"/>
    </row>
    <row r="191" spans="1:9" ht="15" customHeight="1">
      <c r="A191" s="30"/>
      <c r="B191" s="30"/>
      <c r="C191" s="17" t="s">
        <v>41</v>
      </c>
      <c r="D191" s="5">
        <f>SUM(E191:G191)</f>
        <v>118410</v>
      </c>
      <c r="E191" s="5">
        <f>E190-E192</f>
        <v>25470</v>
      </c>
      <c r="F191" s="5">
        <f>F190-F192</f>
        <v>46470</v>
      </c>
      <c r="G191" s="5">
        <f>G190-G192</f>
        <v>46470</v>
      </c>
      <c r="H191" s="2"/>
      <c r="I191" s="3"/>
    </row>
    <row r="192" spans="1:9" ht="15" customHeight="1">
      <c r="A192" s="30"/>
      <c r="B192" s="30"/>
      <c r="C192" s="17" t="s">
        <v>42</v>
      </c>
      <c r="D192" s="5">
        <f>SUM(E192:G192)</f>
        <v>0</v>
      </c>
      <c r="E192" s="5">
        <v>0</v>
      </c>
      <c r="F192" s="5">
        <v>0</v>
      </c>
      <c r="G192" s="5">
        <v>0</v>
      </c>
      <c r="H192" s="2"/>
      <c r="I192" s="3"/>
    </row>
    <row r="193" spans="1:9" ht="15" customHeight="1">
      <c r="A193" s="30"/>
      <c r="B193" s="30"/>
      <c r="C193" s="17" t="s">
        <v>10</v>
      </c>
      <c r="D193" s="5">
        <f t="shared" si="21"/>
        <v>0</v>
      </c>
      <c r="E193" s="5">
        <f aca="true" t="shared" si="22" ref="E193:G194">E205+E218</f>
        <v>0</v>
      </c>
      <c r="F193" s="5">
        <f t="shared" si="22"/>
        <v>0</v>
      </c>
      <c r="G193" s="5">
        <f t="shared" si="22"/>
        <v>0</v>
      </c>
      <c r="H193" s="2"/>
      <c r="I193" s="3"/>
    </row>
    <row r="194" spans="1:9" ht="15" customHeight="1">
      <c r="A194" s="30"/>
      <c r="B194" s="30"/>
      <c r="C194" s="17" t="s">
        <v>15</v>
      </c>
      <c r="D194" s="5">
        <f t="shared" si="21"/>
        <v>0</v>
      </c>
      <c r="E194" s="5">
        <f t="shared" si="22"/>
        <v>0</v>
      </c>
      <c r="F194" s="5">
        <f t="shared" si="22"/>
        <v>0</v>
      </c>
      <c r="G194" s="5">
        <f t="shared" si="22"/>
        <v>0</v>
      </c>
      <c r="H194" s="2"/>
      <c r="I194" s="3"/>
    </row>
    <row r="195" spans="1:9" ht="15" customHeight="1">
      <c r="A195" s="30"/>
      <c r="B195" s="30"/>
      <c r="C195" s="17" t="s">
        <v>16</v>
      </c>
      <c r="D195" s="5">
        <f t="shared" si="21"/>
        <v>118410</v>
      </c>
      <c r="E195" s="5">
        <f>E202+E220</f>
        <v>25470</v>
      </c>
      <c r="F195" s="5">
        <f>F202+F220</f>
        <v>46470</v>
      </c>
      <c r="G195" s="5">
        <f>G202+G220</f>
        <v>46470</v>
      </c>
      <c r="H195" s="2"/>
      <c r="I195" s="3"/>
    </row>
    <row r="196" spans="1:9" ht="15" customHeight="1">
      <c r="A196" s="30"/>
      <c r="B196" s="30"/>
      <c r="C196" s="17" t="s">
        <v>14</v>
      </c>
      <c r="D196" s="5">
        <f t="shared" si="21"/>
        <v>0</v>
      </c>
      <c r="E196" s="5">
        <f>E1960+E221</f>
        <v>0</v>
      </c>
      <c r="F196" s="5">
        <f>F1960+F221</f>
        <v>0</v>
      </c>
      <c r="G196" s="5">
        <f>G1960+G221</f>
        <v>0</v>
      </c>
      <c r="H196" s="2"/>
      <c r="I196" s="3"/>
    </row>
    <row r="197" spans="1:9" ht="15.75" customHeight="1">
      <c r="A197" s="30" t="s">
        <v>32</v>
      </c>
      <c r="B197" s="30" t="s">
        <v>73</v>
      </c>
      <c r="C197" s="17" t="s">
        <v>56</v>
      </c>
      <c r="D197" s="5">
        <f>SUM(E197:G197)</f>
        <v>51300</v>
      </c>
      <c r="E197" s="5">
        <f>SUM(E200:E203)</f>
        <v>3100</v>
      </c>
      <c r="F197" s="5">
        <f>SUM(F200:F203)</f>
        <v>24100</v>
      </c>
      <c r="G197" s="5">
        <f>SUM(G200:G203)</f>
        <v>24100</v>
      </c>
      <c r="H197" s="2"/>
      <c r="I197" s="3"/>
    </row>
    <row r="198" spans="1:9" ht="15.75" customHeight="1">
      <c r="A198" s="30"/>
      <c r="B198" s="30"/>
      <c r="C198" s="17" t="s">
        <v>41</v>
      </c>
      <c r="D198" s="5">
        <f>SUM(E198:G198)</f>
        <v>51300</v>
      </c>
      <c r="E198" s="5">
        <f>E197-E199</f>
        <v>3100</v>
      </c>
      <c r="F198" s="5">
        <f>F197-F199</f>
        <v>24100</v>
      </c>
      <c r="G198" s="5">
        <f>G197-G199</f>
        <v>24100</v>
      </c>
      <c r="H198" s="2"/>
      <c r="I198" s="3"/>
    </row>
    <row r="199" spans="1:9" ht="15.75" customHeight="1">
      <c r="A199" s="30"/>
      <c r="B199" s="30"/>
      <c r="C199" s="17" t="s">
        <v>42</v>
      </c>
      <c r="D199" s="5">
        <f>SUM(E199:G199)</f>
        <v>0</v>
      </c>
      <c r="E199" s="5">
        <v>0</v>
      </c>
      <c r="F199" s="5">
        <v>0</v>
      </c>
      <c r="G199" s="5">
        <v>0</v>
      </c>
      <c r="H199" s="2"/>
      <c r="I199" s="3"/>
    </row>
    <row r="200" spans="1:9" ht="15.75" customHeight="1">
      <c r="A200" s="30"/>
      <c r="B200" s="30"/>
      <c r="C200" s="17" t="s">
        <v>10</v>
      </c>
      <c r="D200" s="5">
        <f aca="true" t="shared" si="23" ref="D200:D221">SUM(E200:G200)</f>
        <v>0</v>
      </c>
      <c r="E200" s="5">
        <f aca="true" t="shared" si="24" ref="E200:G203">E205</f>
        <v>0</v>
      </c>
      <c r="F200" s="5">
        <f t="shared" si="24"/>
        <v>0</v>
      </c>
      <c r="G200" s="5">
        <f t="shared" si="24"/>
        <v>0</v>
      </c>
      <c r="H200" s="2"/>
      <c r="I200" s="3"/>
    </row>
    <row r="201" spans="1:9" ht="15.75" customHeight="1">
      <c r="A201" s="30"/>
      <c r="B201" s="30"/>
      <c r="C201" s="17" t="s">
        <v>15</v>
      </c>
      <c r="D201" s="5">
        <f t="shared" si="23"/>
        <v>0</v>
      </c>
      <c r="E201" s="5">
        <f t="shared" si="24"/>
        <v>0</v>
      </c>
      <c r="F201" s="5">
        <f t="shared" si="24"/>
        <v>0</v>
      </c>
      <c r="G201" s="5">
        <f t="shared" si="24"/>
        <v>0</v>
      </c>
      <c r="H201" s="2"/>
      <c r="I201" s="3"/>
    </row>
    <row r="202" spans="1:9" ht="15.75" customHeight="1">
      <c r="A202" s="30"/>
      <c r="B202" s="30"/>
      <c r="C202" s="17" t="s">
        <v>16</v>
      </c>
      <c r="D202" s="5">
        <f t="shared" si="23"/>
        <v>51300</v>
      </c>
      <c r="E202" s="5">
        <f>E207+E212</f>
        <v>3100</v>
      </c>
      <c r="F202" s="5">
        <f>F207+F212</f>
        <v>24100</v>
      </c>
      <c r="G202" s="5">
        <f>G207+G212</f>
        <v>24100</v>
      </c>
      <c r="H202" s="2"/>
      <c r="I202" s="3"/>
    </row>
    <row r="203" spans="1:9" ht="15.75" customHeight="1">
      <c r="A203" s="30"/>
      <c r="B203" s="30"/>
      <c r="C203" s="17" t="s">
        <v>14</v>
      </c>
      <c r="D203" s="5">
        <f t="shared" si="23"/>
        <v>0</v>
      </c>
      <c r="E203" s="5">
        <f t="shared" si="24"/>
        <v>0</v>
      </c>
      <c r="F203" s="5">
        <f t="shared" si="24"/>
        <v>0</v>
      </c>
      <c r="G203" s="5">
        <f t="shared" si="24"/>
        <v>0</v>
      </c>
      <c r="H203" s="2"/>
      <c r="I203" s="3"/>
    </row>
    <row r="204" spans="1:9" ht="15" customHeight="1">
      <c r="A204" s="30" t="s">
        <v>33</v>
      </c>
      <c r="B204" s="30" t="s">
        <v>35</v>
      </c>
      <c r="C204" s="17" t="s">
        <v>56</v>
      </c>
      <c r="D204" s="5">
        <f t="shared" si="23"/>
        <v>51000</v>
      </c>
      <c r="E204" s="5">
        <f>SUM(E205:E208)</f>
        <v>3000</v>
      </c>
      <c r="F204" s="5">
        <f>SUM(F205:F208)</f>
        <v>24000</v>
      </c>
      <c r="G204" s="5">
        <f>SUM(G205:G208)</f>
        <v>24000</v>
      </c>
      <c r="H204" s="2"/>
      <c r="I204" s="3"/>
    </row>
    <row r="205" spans="1:9" ht="15" customHeight="1">
      <c r="A205" s="30"/>
      <c r="B205" s="30"/>
      <c r="C205" s="17" t="s">
        <v>10</v>
      </c>
      <c r="D205" s="5">
        <f t="shared" si="23"/>
        <v>0</v>
      </c>
      <c r="E205" s="5">
        <v>0</v>
      </c>
      <c r="F205" s="5">
        <v>0</v>
      </c>
      <c r="G205" s="5">
        <v>0</v>
      </c>
      <c r="H205" s="2"/>
      <c r="I205" s="3"/>
    </row>
    <row r="206" spans="1:9" ht="15" customHeight="1">
      <c r="A206" s="30"/>
      <c r="B206" s="30"/>
      <c r="C206" s="17" t="s">
        <v>15</v>
      </c>
      <c r="D206" s="5">
        <f t="shared" si="23"/>
        <v>0</v>
      </c>
      <c r="E206" s="5">
        <v>0</v>
      </c>
      <c r="F206" s="5">
        <v>0</v>
      </c>
      <c r="G206" s="5">
        <v>0</v>
      </c>
      <c r="H206" s="2"/>
      <c r="I206" s="3"/>
    </row>
    <row r="207" spans="1:9" ht="15" customHeight="1">
      <c r="A207" s="30"/>
      <c r="B207" s="30"/>
      <c r="C207" s="17" t="s">
        <v>16</v>
      </c>
      <c r="D207" s="5">
        <f t="shared" si="23"/>
        <v>51000</v>
      </c>
      <c r="E207" s="5">
        <f>'Прил №3 гор бюд.'!E124</f>
        <v>3000</v>
      </c>
      <c r="F207" s="5">
        <f>'Прил №3 гор бюд.'!F124</f>
        <v>24000</v>
      </c>
      <c r="G207" s="5">
        <f>'Прил №3 гор бюд.'!G124</f>
        <v>24000</v>
      </c>
      <c r="H207" s="2"/>
      <c r="I207" s="3"/>
    </row>
    <row r="208" spans="1:9" ht="15" customHeight="1">
      <c r="A208" s="30"/>
      <c r="B208" s="30"/>
      <c r="C208" s="17" t="s">
        <v>14</v>
      </c>
      <c r="D208" s="5">
        <f t="shared" si="23"/>
        <v>0</v>
      </c>
      <c r="E208" s="5">
        <v>0</v>
      </c>
      <c r="F208" s="5">
        <v>0</v>
      </c>
      <c r="G208" s="5">
        <v>0</v>
      </c>
      <c r="H208" s="2"/>
      <c r="I208" s="3"/>
    </row>
    <row r="209" spans="1:9" ht="15" customHeight="1">
      <c r="A209" s="30" t="s">
        <v>70</v>
      </c>
      <c r="B209" s="30" t="s">
        <v>71</v>
      </c>
      <c r="C209" s="17" t="s">
        <v>56</v>
      </c>
      <c r="D209" s="5">
        <f>SUM(E209:G209)</f>
        <v>300</v>
      </c>
      <c r="E209" s="5">
        <f>SUM(E210:E213)</f>
        <v>100</v>
      </c>
      <c r="F209" s="5">
        <f>SUM(F210:F213)</f>
        <v>100</v>
      </c>
      <c r="G209" s="5">
        <f>SUM(G210:G213)</f>
        <v>100</v>
      </c>
      <c r="H209" s="2"/>
      <c r="I209" s="3"/>
    </row>
    <row r="210" spans="1:9" ht="16.5" customHeight="1">
      <c r="A210" s="30"/>
      <c r="B210" s="30"/>
      <c r="C210" s="17" t="s">
        <v>10</v>
      </c>
      <c r="D210" s="5">
        <f>SUM(E210:G210)</f>
        <v>0</v>
      </c>
      <c r="E210" s="5">
        <v>0</v>
      </c>
      <c r="F210" s="5">
        <v>0</v>
      </c>
      <c r="G210" s="5">
        <v>0</v>
      </c>
      <c r="H210" s="2"/>
      <c r="I210" s="3"/>
    </row>
    <row r="211" spans="1:9" ht="16.5" customHeight="1">
      <c r="A211" s="30"/>
      <c r="B211" s="30"/>
      <c r="C211" s="17" t="s">
        <v>15</v>
      </c>
      <c r="D211" s="5">
        <f>SUM(E211:G211)</f>
        <v>0</v>
      </c>
      <c r="E211" s="5">
        <v>0</v>
      </c>
      <c r="F211" s="5">
        <v>0</v>
      </c>
      <c r="G211" s="5">
        <v>0</v>
      </c>
      <c r="H211" s="2"/>
      <c r="I211" s="3"/>
    </row>
    <row r="212" spans="1:9" ht="16.5" customHeight="1">
      <c r="A212" s="30"/>
      <c r="B212" s="30"/>
      <c r="C212" s="17" t="s">
        <v>16</v>
      </c>
      <c r="D212" s="5">
        <f>SUM(E212:G212)</f>
        <v>300</v>
      </c>
      <c r="E212" s="5">
        <f>'Прил №3 гор бюд.'!E127</f>
        <v>100</v>
      </c>
      <c r="F212" s="5">
        <f>'Прил №3 гор бюд.'!F127</f>
        <v>100</v>
      </c>
      <c r="G212" s="5">
        <f>'Прил №3 гор бюд.'!G127</f>
        <v>100</v>
      </c>
      <c r="H212" s="2"/>
      <c r="I212" s="3"/>
    </row>
    <row r="213" spans="1:9" ht="16.5" customHeight="1">
      <c r="A213" s="30"/>
      <c r="B213" s="30"/>
      <c r="C213" s="17" t="s">
        <v>14</v>
      </c>
      <c r="D213" s="5">
        <f>SUM(E213:G213)</f>
        <v>0</v>
      </c>
      <c r="E213" s="5">
        <v>0</v>
      </c>
      <c r="F213" s="5">
        <v>0</v>
      </c>
      <c r="G213" s="5">
        <v>0</v>
      </c>
      <c r="H213" s="2"/>
      <c r="I213" s="3"/>
    </row>
    <row r="214" spans="1:9" ht="16.5" customHeight="1">
      <c r="A214" s="15">
        <v>1</v>
      </c>
      <c r="B214" s="15">
        <v>2</v>
      </c>
      <c r="C214" s="15">
        <v>3</v>
      </c>
      <c r="D214" s="19">
        <v>4</v>
      </c>
      <c r="E214" s="19">
        <v>5</v>
      </c>
      <c r="F214" s="19">
        <v>6</v>
      </c>
      <c r="G214" s="19">
        <v>7</v>
      </c>
      <c r="H214" s="2"/>
      <c r="I214" s="3"/>
    </row>
    <row r="215" spans="1:9" ht="14.25">
      <c r="A215" s="30" t="s">
        <v>7</v>
      </c>
      <c r="B215" s="30" t="s">
        <v>8</v>
      </c>
      <c r="C215" s="17" t="s">
        <v>56</v>
      </c>
      <c r="D215" s="5">
        <f t="shared" si="23"/>
        <v>67110</v>
      </c>
      <c r="E215" s="5">
        <f>SUM(E218:E221)</f>
        <v>22370</v>
      </c>
      <c r="F215" s="5">
        <f>SUM(F218:F221)</f>
        <v>22370</v>
      </c>
      <c r="G215" s="5">
        <f>SUM(G218:G221)</f>
        <v>22370</v>
      </c>
      <c r="H215" s="2"/>
      <c r="I215" s="3"/>
    </row>
    <row r="216" spans="1:9" ht="14.25">
      <c r="A216" s="30"/>
      <c r="B216" s="30"/>
      <c r="C216" s="17" t="s">
        <v>41</v>
      </c>
      <c r="D216" s="5">
        <f t="shared" si="23"/>
        <v>67110</v>
      </c>
      <c r="E216" s="5">
        <f>E215-E217</f>
        <v>22370</v>
      </c>
      <c r="F216" s="5">
        <f>F215-F217</f>
        <v>22370</v>
      </c>
      <c r="G216" s="5">
        <f>G215-G217</f>
        <v>22370</v>
      </c>
      <c r="H216" s="2"/>
      <c r="I216" s="3"/>
    </row>
    <row r="217" spans="1:9" ht="15" customHeight="1">
      <c r="A217" s="30"/>
      <c r="B217" s="30"/>
      <c r="C217" s="17" t="s">
        <v>42</v>
      </c>
      <c r="D217" s="5">
        <f t="shared" si="23"/>
        <v>0</v>
      </c>
      <c r="E217" s="5">
        <v>0</v>
      </c>
      <c r="F217" s="5">
        <v>0</v>
      </c>
      <c r="G217" s="5">
        <v>0</v>
      </c>
      <c r="H217" s="2"/>
      <c r="I217" s="3"/>
    </row>
    <row r="218" spans="1:9" ht="15" customHeight="1">
      <c r="A218" s="30"/>
      <c r="B218" s="30"/>
      <c r="C218" s="17" t="s">
        <v>10</v>
      </c>
      <c r="D218" s="5">
        <f t="shared" si="23"/>
        <v>0</v>
      </c>
      <c r="E218" s="5">
        <f aca="true" t="shared" si="25" ref="E218:G219">E223+E228</f>
        <v>0</v>
      </c>
      <c r="F218" s="5">
        <f t="shared" si="25"/>
        <v>0</v>
      </c>
      <c r="G218" s="5">
        <f t="shared" si="25"/>
        <v>0</v>
      </c>
      <c r="H218" s="2"/>
      <c r="I218" s="3"/>
    </row>
    <row r="219" spans="1:9" ht="14.25">
      <c r="A219" s="30"/>
      <c r="B219" s="30"/>
      <c r="C219" s="17" t="s">
        <v>15</v>
      </c>
      <c r="D219" s="5">
        <f t="shared" si="23"/>
        <v>0</v>
      </c>
      <c r="E219" s="5">
        <f t="shared" si="25"/>
        <v>0</v>
      </c>
      <c r="F219" s="5">
        <f t="shared" si="25"/>
        <v>0</v>
      </c>
      <c r="G219" s="5">
        <f t="shared" si="25"/>
        <v>0</v>
      </c>
      <c r="H219" s="2"/>
      <c r="I219" s="3"/>
    </row>
    <row r="220" spans="1:9" ht="14.25">
      <c r="A220" s="30"/>
      <c r="B220" s="30"/>
      <c r="C220" s="17" t="s">
        <v>16</v>
      </c>
      <c r="D220" s="5">
        <f t="shared" si="23"/>
        <v>67110</v>
      </c>
      <c r="E220" s="5">
        <f>E225+E230+E235+E240</f>
        <v>22370</v>
      </c>
      <c r="F220" s="5">
        <f>F225+F230+F235+F240</f>
        <v>22370</v>
      </c>
      <c r="G220" s="5">
        <f>G225+G230+G235+G240</f>
        <v>22370</v>
      </c>
      <c r="H220" s="2"/>
      <c r="I220" s="3"/>
    </row>
    <row r="221" spans="1:9" ht="14.25">
      <c r="A221" s="30"/>
      <c r="B221" s="30"/>
      <c r="C221" s="17" t="s">
        <v>14</v>
      </c>
      <c r="D221" s="5">
        <f t="shared" si="23"/>
        <v>0</v>
      </c>
      <c r="E221" s="5">
        <f>E226+E231</f>
        <v>0</v>
      </c>
      <c r="F221" s="5">
        <f>F226+F231</f>
        <v>0</v>
      </c>
      <c r="G221" s="5">
        <f>G226+G231</f>
        <v>0</v>
      </c>
      <c r="H221" s="2"/>
      <c r="I221" s="3"/>
    </row>
    <row r="222" spans="1:9" ht="32.25" customHeight="1">
      <c r="A222" s="27" t="s">
        <v>34</v>
      </c>
      <c r="B222" s="27" t="s">
        <v>78</v>
      </c>
      <c r="C222" s="17" t="s">
        <v>56</v>
      </c>
      <c r="D222" s="5">
        <f aca="true" t="shared" si="26" ref="D222:D231">SUM(E222:G222)</f>
        <v>3600</v>
      </c>
      <c r="E222" s="5">
        <f>SUM(E223:E226)</f>
        <v>1200</v>
      </c>
      <c r="F222" s="5">
        <f>SUM(F223:F226)</f>
        <v>1200</v>
      </c>
      <c r="G222" s="5">
        <f>SUM(G223:G226)</f>
        <v>1200</v>
      </c>
      <c r="H222" s="2"/>
      <c r="I222" s="3"/>
    </row>
    <row r="223" spans="1:9" ht="32.25" customHeight="1">
      <c r="A223" s="28"/>
      <c r="B223" s="28"/>
      <c r="C223" s="17" t="s">
        <v>10</v>
      </c>
      <c r="D223" s="5">
        <f t="shared" si="26"/>
        <v>0</v>
      </c>
      <c r="E223" s="5">
        <v>0</v>
      </c>
      <c r="F223" s="5">
        <v>0</v>
      </c>
      <c r="G223" s="5">
        <v>0</v>
      </c>
      <c r="H223" s="2"/>
      <c r="I223" s="3"/>
    </row>
    <row r="224" spans="1:9" ht="32.25" customHeight="1">
      <c r="A224" s="28"/>
      <c r="B224" s="28"/>
      <c r="C224" s="17" t="s">
        <v>15</v>
      </c>
      <c r="D224" s="5">
        <f t="shared" si="26"/>
        <v>0</v>
      </c>
      <c r="E224" s="5">
        <v>0</v>
      </c>
      <c r="F224" s="5">
        <v>0</v>
      </c>
      <c r="G224" s="5">
        <v>0</v>
      </c>
      <c r="H224" s="2"/>
      <c r="I224" s="3"/>
    </row>
    <row r="225" spans="1:9" ht="32.25" customHeight="1">
      <c r="A225" s="28"/>
      <c r="B225" s="28"/>
      <c r="C225" s="17" t="s">
        <v>16</v>
      </c>
      <c r="D225" s="5">
        <f t="shared" si="26"/>
        <v>3600</v>
      </c>
      <c r="E225" s="5">
        <f>'Прил №3 гор бюд.'!E138</f>
        <v>1200</v>
      </c>
      <c r="F225" s="5">
        <f>'Прил №3 гор бюд.'!F138</f>
        <v>1200</v>
      </c>
      <c r="G225" s="5">
        <f>'Прил №3 гор бюд.'!G138</f>
        <v>1200</v>
      </c>
      <c r="H225" s="2"/>
      <c r="I225" s="3"/>
    </row>
    <row r="226" spans="1:9" ht="36.75" customHeight="1">
      <c r="A226" s="29"/>
      <c r="B226" s="29"/>
      <c r="C226" s="17" t="s">
        <v>14</v>
      </c>
      <c r="D226" s="5">
        <f t="shared" si="26"/>
        <v>0</v>
      </c>
      <c r="E226" s="5">
        <v>0</v>
      </c>
      <c r="F226" s="5">
        <v>0</v>
      </c>
      <c r="G226" s="5">
        <v>0</v>
      </c>
      <c r="H226" s="2"/>
      <c r="I226" s="3"/>
    </row>
    <row r="227" spans="1:9" ht="30" customHeight="1">
      <c r="A227" s="27" t="s">
        <v>66</v>
      </c>
      <c r="B227" s="30" t="s">
        <v>77</v>
      </c>
      <c r="C227" s="17" t="s">
        <v>56</v>
      </c>
      <c r="D227" s="5">
        <f t="shared" si="26"/>
        <v>60000</v>
      </c>
      <c r="E227" s="5">
        <f>SUM(E228:E231)</f>
        <v>20000</v>
      </c>
      <c r="F227" s="5">
        <f>SUM(F228:F231)</f>
        <v>20000</v>
      </c>
      <c r="G227" s="5">
        <f>SUM(G228:G231)</f>
        <v>20000</v>
      </c>
      <c r="H227" s="2"/>
      <c r="I227" s="3"/>
    </row>
    <row r="228" spans="1:9" ht="30" customHeight="1">
      <c r="A228" s="28"/>
      <c r="B228" s="30"/>
      <c r="C228" s="16" t="s">
        <v>10</v>
      </c>
      <c r="D228" s="5">
        <f t="shared" si="26"/>
        <v>0</v>
      </c>
      <c r="E228" s="5">
        <v>0</v>
      </c>
      <c r="F228" s="5">
        <v>0</v>
      </c>
      <c r="G228" s="5">
        <v>0</v>
      </c>
      <c r="H228" s="2"/>
      <c r="I228" s="3"/>
    </row>
    <row r="229" spans="1:9" ht="30" customHeight="1">
      <c r="A229" s="28"/>
      <c r="B229" s="30"/>
      <c r="C229" s="16" t="s">
        <v>15</v>
      </c>
      <c r="D229" s="5">
        <f t="shared" si="26"/>
        <v>0</v>
      </c>
      <c r="E229" s="5">
        <v>0</v>
      </c>
      <c r="F229" s="5">
        <v>0</v>
      </c>
      <c r="G229" s="5">
        <v>0</v>
      </c>
      <c r="H229" s="2"/>
      <c r="I229" s="3"/>
    </row>
    <row r="230" spans="1:9" ht="30" customHeight="1">
      <c r="A230" s="28"/>
      <c r="B230" s="30"/>
      <c r="C230" s="16" t="s">
        <v>16</v>
      </c>
      <c r="D230" s="5">
        <f t="shared" si="26"/>
        <v>60000</v>
      </c>
      <c r="E230" s="5">
        <f>'Прил №3 гор бюд.'!E142</f>
        <v>20000</v>
      </c>
      <c r="F230" s="5">
        <f>'Прил №3 гор бюд.'!F142</f>
        <v>20000</v>
      </c>
      <c r="G230" s="5">
        <f>'Прил №3 гор бюд.'!G142</f>
        <v>20000</v>
      </c>
      <c r="H230" s="2"/>
      <c r="I230" s="3"/>
    </row>
    <row r="231" spans="1:9" ht="49.5" customHeight="1">
      <c r="A231" s="29"/>
      <c r="B231" s="30"/>
      <c r="C231" s="16" t="s">
        <v>14</v>
      </c>
      <c r="D231" s="5">
        <f t="shared" si="26"/>
        <v>0</v>
      </c>
      <c r="E231" s="5">
        <v>0</v>
      </c>
      <c r="F231" s="5">
        <v>0</v>
      </c>
      <c r="G231" s="5">
        <v>0</v>
      </c>
      <c r="H231" s="2"/>
      <c r="I231" s="3"/>
    </row>
    <row r="232" spans="1:7" ht="14.25">
      <c r="A232" s="27" t="s">
        <v>67</v>
      </c>
      <c r="B232" s="27" t="s">
        <v>60</v>
      </c>
      <c r="C232" s="17" t="s">
        <v>56</v>
      </c>
      <c r="D232" s="23">
        <f aca="true" t="shared" si="27" ref="D232:D241">E232+F232+G232</f>
        <v>3180</v>
      </c>
      <c r="E232" s="23">
        <f>E233+E234+E235+E236</f>
        <v>1060</v>
      </c>
      <c r="F232" s="23">
        <f>F233+F234+F235+F236</f>
        <v>1060</v>
      </c>
      <c r="G232" s="23">
        <f>G233+G234+G235+G236</f>
        <v>1060</v>
      </c>
    </row>
    <row r="233" spans="1:7" ht="14.25">
      <c r="A233" s="28"/>
      <c r="B233" s="28"/>
      <c r="C233" s="17" t="s">
        <v>10</v>
      </c>
      <c r="D233" s="23">
        <f t="shared" si="27"/>
        <v>0</v>
      </c>
      <c r="E233" s="23">
        <v>0</v>
      </c>
      <c r="F233" s="23">
        <v>0</v>
      </c>
      <c r="G233" s="23">
        <v>0</v>
      </c>
    </row>
    <row r="234" spans="1:7" ht="14.25">
      <c r="A234" s="28"/>
      <c r="B234" s="28"/>
      <c r="C234" s="17" t="s">
        <v>15</v>
      </c>
      <c r="D234" s="23">
        <f t="shared" si="27"/>
        <v>0</v>
      </c>
      <c r="E234" s="23">
        <v>0</v>
      </c>
      <c r="F234" s="23">
        <v>0</v>
      </c>
      <c r="G234" s="23">
        <v>0</v>
      </c>
    </row>
    <row r="235" spans="1:7" ht="15.75" customHeight="1">
      <c r="A235" s="28"/>
      <c r="B235" s="28"/>
      <c r="C235" s="17" t="s">
        <v>16</v>
      </c>
      <c r="D235" s="23">
        <f t="shared" si="27"/>
        <v>3180</v>
      </c>
      <c r="E235" s="23">
        <f>'Прил №3 гор бюд.'!E146</f>
        <v>1060</v>
      </c>
      <c r="F235" s="23">
        <f>'Прил №3 гор бюд.'!F146</f>
        <v>1060</v>
      </c>
      <c r="G235" s="23">
        <f>'Прил №3 гор бюд.'!G146</f>
        <v>1060</v>
      </c>
    </row>
    <row r="236" spans="1:7" ht="27" customHeight="1">
      <c r="A236" s="29"/>
      <c r="B236" s="29"/>
      <c r="C236" s="17" t="s">
        <v>14</v>
      </c>
      <c r="D236" s="23">
        <f t="shared" si="27"/>
        <v>0</v>
      </c>
      <c r="E236" s="23">
        <v>0</v>
      </c>
      <c r="F236" s="23">
        <v>0</v>
      </c>
      <c r="G236" s="23">
        <v>0</v>
      </c>
    </row>
    <row r="237" spans="1:7" ht="14.25">
      <c r="A237" s="27" t="s">
        <v>74</v>
      </c>
      <c r="B237" s="27" t="s">
        <v>75</v>
      </c>
      <c r="C237" s="17" t="s">
        <v>56</v>
      </c>
      <c r="D237" s="23">
        <f t="shared" si="27"/>
        <v>330</v>
      </c>
      <c r="E237" s="23">
        <f>E238+E239+E240+E241</f>
        <v>110</v>
      </c>
      <c r="F237" s="23">
        <f>F238+F239+F240+F241</f>
        <v>110</v>
      </c>
      <c r="G237" s="23">
        <f>G238+G239+G240+G241</f>
        <v>110</v>
      </c>
    </row>
    <row r="238" spans="1:7" ht="14.25">
      <c r="A238" s="28"/>
      <c r="B238" s="28"/>
      <c r="C238" s="17" t="s">
        <v>10</v>
      </c>
      <c r="D238" s="23">
        <f t="shared" si="27"/>
        <v>0</v>
      </c>
      <c r="E238" s="23">
        <v>0</v>
      </c>
      <c r="F238" s="23">
        <v>0</v>
      </c>
      <c r="G238" s="23">
        <v>0</v>
      </c>
    </row>
    <row r="239" spans="1:7" ht="14.25">
      <c r="A239" s="28"/>
      <c r="B239" s="28"/>
      <c r="C239" s="17" t="s">
        <v>15</v>
      </c>
      <c r="D239" s="23">
        <f t="shared" si="27"/>
        <v>0</v>
      </c>
      <c r="E239" s="23">
        <v>0</v>
      </c>
      <c r="F239" s="23">
        <v>0</v>
      </c>
      <c r="G239" s="23">
        <v>0</v>
      </c>
    </row>
    <row r="240" spans="1:7" ht="15.75" customHeight="1">
      <c r="A240" s="28"/>
      <c r="B240" s="28"/>
      <c r="C240" s="17" t="s">
        <v>16</v>
      </c>
      <c r="D240" s="23">
        <f t="shared" si="27"/>
        <v>330</v>
      </c>
      <c r="E240" s="23">
        <f>'Прил №3 гор бюд.'!E150</f>
        <v>110</v>
      </c>
      <c r="F240" s="23">
        <f>'Прил №3 гор бюд.'!F150</f>
        <v>110</v>
      </c>
      <c r="G240" s="23">
        <f>'Прил №3 гор бюд.'!G150</f>
        <v>110</v>
      </c>
    </row>
    <row r="241" spans="1:7" ht="27" customHeight="1">
      <c r="A241" s="29"/>
      <c r="B241" s="29"/>
      <c r="C241" s="17" t="s">
        <v>14</v>
      </c>
      <c r="D241" s="23">
        <f t="shared" si="27"/>
        <v>0</v>
      </c>
      <c r="E241" s="23">
        <v>0</v>
      </c>
      <c r="F241" s="23">
        <v>0</v>
      </c>
      <c r="G241" s="23">
        <v>0</v>
      </c>
    </row>
    <row r="242" ht="15" customHeight="1"/>
    <row r="243" spans="1:7" ht="45" customHeight="1">
      <c r="A243" s="38" t="s">
        <v>92</v>
      </c>
      <c r="B243" s="38"/>
      <c r="C243" s="38"/>
      <c r="D243" s="38"/>
      <c r="E243" s="38"/>
      <c r="F243" s="38"/>
      <c r="G243" s="38"/>
    </row>
    <row r="244" ht="15" customHeight="1"/>
    <row r="245" ht="27.75" customHeight="1"/>
  </sheetData>
  <sheetProtection/>
  <autoFilter ref="A6:I231"/>
  <mergeCells count="80">
    <mergeCell ref="A83:A89"/>
    <mergeCell ref="B83:B89"/>
    <mergeCell ref="A90:A96"/>
    <mergeCell ref="B90:B96"/>
    <mergeCell ref="A243:G243"/>
    <mergeCell ref="A41:A46"/>
    <mergeCell ref="B41:B46"/>
    <mergeCell ref="A237:A241"/>
    <mergeCell ref="B237:B241"/>
    <mergeCell ref="A232:A236"/>
    <mergeCell ref="B232:B236"/>
    <mergeCell ref="A169:A173"/>
    <mergeCell ref="B197:B203"/>
    <mergeCell ref="A204:A208"/>
    <mergeCell ref="B149:B157"/>
    <mergeCell ref="B204:B208"/>
    <mergeCell ref="A227:A231"/>
    <mergeCell ref="B227:B231"/>
    <mergeCell ref="B179:B183"/>
    <mergeCell ref="A190:A196"/>
    <mergeCell ref="A222:A226"/>
    <mergeCell ref="B222:B226"/>
    <mergeCell ref="A197:A203"/>
    <mergeCell ref="A215:A221"/>
    <mergeCell ref="A149:A157"/>
    <mergeCell ref="A107:A111"/>
    <mergeCell ref="B112:B116"/>
    <mergeCell ref="B139:B143"/>
    <mergeCell ref="A164:A168"/>
    <mergeCell ref="B164:B168"/>
    <mergeCell ref="B117:B125"/>
    <mergeCell ref="B215:B221"/>
    <mergeCell ref="B190:B196"/>
    <mergeCell ref="A209:A213"/>
    <mergeCell ref="B209:B213"/>
    <mergeCell ref="B185:B189"/>
    <mergeCell ref="B158:B162"/>
    <mergeCell ref="B107:B111"/>
    <mergeCell ref="A112:A116"/>
    <mergeCell ref="B144:B148"/>
    <mergeCell ref="B126:B132"/>
    <mergeCell ref="A126:A132"/>
    <mergeCell ref="A117:A125"/>
    <mergeCell ref="A139:A143"/>
    <mergeCell ref="A144:A148"/>
    <mergeCell ref="A134:A138"/>
    <mergeCell ref="B134:B138"/>
    <mergeCell ref="A35:A40"/>
    <mergeCell ref="B35:B40"/>
    <mergeCell ref="A7:A15"/>
    <mergeCell ref="B7:B15"/>
    <mergeCell ref="A16:A24"/>
    <mergeCell ref="B16:B24"/>
    <mergeCell ref="A25:A33"/>
    <mergeCell ref="B25:B33"/>
    <mergeCell ref="D1:G1"/>
    <mergeCell ref="A2:G2"/>
    <mergeCell ref="E3:G3"/>
    <mergeCell ref="A4:A5"/>
    <mergeCell ref="B4:B5"/>
    <mergeCell ref="C4:C5"/>
    <mergeCell ref="D4:G4"/>
    <mergeCell ref="A47:A54"/>
    <mergeCell ref="B47:B54"/>
    <mergeCell ref="A185:A189"/>
    <mergeCell ref="B169:B173"/>
    <mergeCell ref="A179:A183"/>
    <mergeCell ref="A174:A178"/>
    <mergeCell ref="B174:B178"/>
    <mergeCell ref="A158:A162"/>
    <mergeCell ref="A98:A106"/>
    <mergeCell ref="B98:B106"/>
    <mergeCell ref="A62:A68"/>
    <mergeCell ref="B62:B68"/>
    <mergeCell ref="A69:A75"/>
    <mergeCell ref="B69:B75"/>
    <mergeCell ref="A55:A58"/>
    <mergeCell ref="A59:A61"/>
    <mergeCell ref="B55:B58"/>
    <mergeCell ref="B59:B61"/>
  </mergeCells>
  <printOptions horizontalCentered="1"/>
  <pageMargins left="0.5905511811023623" right="0.5905511811023623" top="0.9448818897637796" bottom="0.5905511811023623" header="0.31496062992125984" footer="0.31496062992125984"/>
  <pageSetup fitToHeight="17" horizontalDpi="600" verticalDpi="600" orientation="landscape" paperSize="9" scale="70" r:id="rId1"/>
  <rowBreaks count="12" manualBreakCount="12">
    <brk id="33" max="255" man="1"/>
    <brk id="54" max="6" man="1"/>
    <brk id="58" max="6" man="1"/>
    <brk id="61" max="6" man="1"/>
    <brk id="68" max="6" man="1"/>
    <brk id="75" max="6" man="1"/>
    <brk id="96" max="255" man="1"/>
    <brk id="132" max="255" man="1"/>
    <brk id="162" max="255" man="1"/>
    <brk id="183" max="255" man="1"/>
    <brk id="213" max="255" man="1"/>
    <brk id="24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2022-05-18T03:10:35Z</dcterms:modified>
  <cp:category/>
  <cp:version/>
  <cp:contentType/>
  <cp:contentStatus/>
</cp:coreProperties>
</file>